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8-1\"/>
    </mc:Choice>
  </mc:AlternateContent>
  <xr:revisionPtr revIDLastSave="0" documentId="13_ncr:1_{153BE44C-25A7-4342-9B40-FBE5E2B04857}" xr6:coauthVersionLast="47" xr6:coauthVersionMax="47" xr10:uidLastSave="{00000000-0000-0000-0000-000000000000}"/>
  <bookViews>
    <workbookView xWindow="1290" yWindow="420" windowWidth="24405" windowHeight="14370" tabRatio="763" xr2:uid="{00000000-000D-0000-FFFF-FFFF00000000}"/>
  </bookViews>
  <sheets>
    <sheet name="Сводка затрат 2027-2029" sheetId="7" r:id="rId1"/>
    <sheet name="ССР 27" sheetId="8" r:id="rId2"/>
    <sheet name="СЗ 2027" sheetId="2" r:id="rId3"/>
    <sheet name="ССР 28" sheetId="9" r:id="rId4"/>
    <sheet name="СЗ 2028" sheetId="4" r:id="rId5"/>
    <sheet name="ССР 29" sheetId="10" r:id="rId6"/>
    <sheet name="СЗ 2029" sheetId="3" r:id="rId7"/>
  </sheets>
  <externalReferences>
    <externalReference r:id="rId8"/>
  </externalReferences>
  <definedNames>
    <definedName name="_xlnm.Print_Titles" localSheetId="1">'ССР 27'!$23:$23</definedName>
    <definedName name="_xlnm.Print_Titles" localSheetId="3">'ССР 28'!$23:$23</definedName>
    <definedName name="_xlnm.Print_Titles" localSheetId="5">'ССР 29'!$23:$23</definedName>
    <definedName name="Здания_КРУЭ__ЗРУ__укомплектованных_оборудованием">[1]Таблица!$B$694:$B$697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K26" i="7"/>
  <c r="J26" i="7"/>
  <c r="I19" i="7"/>
  <c r="H19" i="7"/>
  <c r="K18" i="7"/>
  <c r="H25" i="7"/>
  <c r="K24" i="7"/>
  <c r="J24" i="7"/>
  <c r="I17" i="7"/>
  <c r="K6" i="7"/>
  <c r="J6" i="7"/>
  <c r="H6" i="7"/>
  <c r="I16" i="7"/>
  <c r="J15" i="7"/>
  <c r="J18" i="7"/>
  <c r="I25" i="7"/>
  <c r="K23" i="7"/>
  <c r="J23" i="7"/>
  <c r="I23" i="7"/>
  <c r="H16" i="7"/>
  <c r="K22" i="7"/>
  <c r="I15" i="7"/>
  <c r="H22" i="7"/>
  <c r="I6" i="7"/>
  <c r="D26" i="7"/>
  <c r="C6" i="4"/>
  <c r="C6" i="3"/>
  <c r="C2" i="3"/>
  <c r="J19" i="7" l="1"/>
  <c r="K25" i="7"/>
  <c r="K17" i="7"/>
  <c r="K27" i="7"/>
  <c r="K29" i="7" s="1"/>
  <c r="J17" i="7"/>
  <c r="J13" i="7"/>
  <c r="I24" i="7"/>
  <c r="L10" i="7"/>
  <c r="L17" i="7" s="1"/>
  <c r="H24" i="7"/>
  <c r="H17" i="7"/>
  <c r="L6" i="7"/>
  <c r="L8" i="7"/>
  <c r="H26" i="7"/>
  <c r="L9" i="7"/>
  <c r="L16" i="7" s="1"/>
  <c r="H13" i="7"/>
  <c r="K15" i="7"/>
  <c r="J16" i="7"/>
  <c r="J20" i="7" s="1"/>
  <c r="J28" i="7" s="1"/>
  <c r="H18" i="7"/>
  <c r="K19" i="7"/>
  <c r="I22" i="7"/>
  <c r="H23" i="7"/>
  <c r="L23" i="7" s="1"/>
  <c r="J25" i="7"/>
  <c r="L25" i="7" s="1"/>
  <c r="I26" i="7"/>
  <c r="L12" i="7"/>
  <c r="L19" i="7" s="1"/>
  <c r="L5" i="7"/>
  <c r="I13" i="7"/>
  <c r="H15" i="7"/>
  <c r="K16" i="7"/>
  <c r="I18" i="7"/>
  <c r="I20" i="7" s="1"/>
  <c r="I28" i="7" s="1"/>
  <c r="J22" i="7"/>
  <c r="K13" i="7"/>
  <c r="L11" i="7"/>
  <c r="L18" i="7" s="1"/>
  <c r="J27" i="7" l="1"/>
  <c r="J29" i="7" s="1"/>
  <c r="L24" i="7"/>
  <c r="L26" i="7"/>
  <c r="H20" i="7"/>
  <c r="H28" i="7" s="1"/>
  <c r="I27" i="7"/>
  <c r="I29" i="7" s="1"/>
  <c r="K20" i="7"/>
  <c r="K28" i="7" s="1"/>
  <c r="L15" i="7"/>
  <c r="L20" i="7" s="1"/>
  <c r="L28" i="7" s="1"/>
  <c r="L13" i="7"/>
  <c r="H27" i="7"/>
  <c r="H29" i="7" s="1"/>
  <c r="L29" i="7" s="1"/>
  <c r="L22" i="7"/>
  <c r="L27" i="7" l="1"/>
</calcChain>
</file>

<file path=xl/sharedStrings.xml><?xml version="1.0" encoding="utf-8"?>
<sst xmlns="http://schemas.openxmlformats.org/spreadsheetml/2006/main" count="439" uniqueCount="137">
  <si>
    <t>Заказчик</t>
  </si>
  <si>
    <t>Сводка затрат в сумме в прогнозном уровне цен с НДС (тыс. руб.)</t>
  </si>
  <si>
    <t>4 кв. 2024 г.</t>
  </si>
  <si>
    <t>СВОДКА ЗАТРАТ</t>
  </si>
  <si>
    <t>Строительство распределительных сетей 10-0,4кВ в г.Тайшете, м-он Мясникова, ул.50 Лет ВЛКСМ, ул.Тимирязева (ВЛИ - 0,55км, КЛ-0,4кВ - 0,28км, в т.ч. методом ГНБ, ТП - 1шт:  0,4МВА/0,83км)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</si>
  <si>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</si>
  <si>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</si>
  <si>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</si>
  <si>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</si>
  <si>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</si>
  <si>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</si>
  <si>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</si>
  <si>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</si>
  <si>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</si>
  <si>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</si>
  <si>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</si>
  <si>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</si>
  <si>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Сводка затрат в сумме в прогнозном уровне цен 2029 г с НДС (тыс. руб.)</t>
  </si>
  <si>
    <t>О_2.1.18-1 Строительство распределительных сетей 10-0,4кВ в г.Тайшете, м-он Мясникова, ул.50 Лет ВЛКСМ, ул.Тимирязева (ВЛИ - 0,55км, КЛ-0,4кВ - 0,28км, в т.ч. методом ГНБ, ТП - 1шт:  0,4МВА/0,83км)</t>
  </si>
  <si>
    <t>АО "БЭСК"</t>
  </si>
  <si>
    <t>Сводка затрат в сумме в прогнозном уровне цен  2028 с НДС (тыс. руб.)</t>
  </si>
  <si>
    <t>Форма № 1</t>
  </si>
  <si>
    <t xml:space="preserve"> </t>
  </si>
  <si>
    <t/>
  </si>
  <si>
    <t>(наименование организации)</t>
  </si>
  <si>
    <t>"Утвержден" "___"______________________2025г</t>
  </si>
  <si>
    <t>Сводный сметный расчет в сумме   2 154,232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</si>
  <si>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</si>
  <si>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</si>
  <si>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ССРСС-О_2.1.18-1</t>
  </si>
  <si>
    <t xml:space="preserve">Составлен(а) в базисном (текущем) уровне цен  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</si>
  <si>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</si>
  <si>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</si>
  <si>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</si>
  <si>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</si>
  <si>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</si>
  <si>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</si>
  <si>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</si>
  <si>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</si>
  <si>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</si>
  <si>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</si>
  <si>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01-02</t>
  </si>
  <si>
    <t>Объектная смета О_2.1.18-1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</si>
  <si>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</si>
  <si>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</si>
  <si>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</si>
  <si>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</si>
  <si>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</si>
  <si>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</si>
  <si>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Пуско-наладочныеработы КТПН 250 кВА</t>
  </si>
  <si>
    <t>3</t>
  </si>
  <si>
    <t>Пуско-наладочныеработы КТПН 630 кВА</t>
  </si>
  <si>
    <t>4</t>
  </si>
  <si>
    <t>Пуско-наладочныеработы ВЛЗ-6(10) кВ</t>
  </si>
  <si>
    <t>5</t>
  </si>
  <si>
    <t>Пуско-наладочныеработы ВЛ-6(10) кВ</t>
  </si>
  <si>
    <t>6</t>
  </si>
  <si>
    <t>Пуско-наладочныеработы КЛ 6(10) Кв</t>
  </si>
  <si>
    <t>7</t>
  </si>
  <si>
    <t>Пуско-наладочныеработы КЛ 0,4 Кв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</si>
  <si>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</si>
  <si>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</si>
  <si>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</si>
  <si>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</si>
  <si>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</si>
  <si>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Проектные работыКТПН 250 кВА</t>
  </si>
  <si>
    <t>Проектные работы ВЛЗ-6(10) кВ</t>
  </si>
  <si>
    <t>Проектные работы КЛ 6(10) Кв</t>
  </si>
  <si>
    <t>Проектные работы КЛ 0,4 Кв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</si>
  <si>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</si>
  <si>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</si>
  <si>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</si>
  <si>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</si>
  <si>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</si>
  <si>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</si>
  <si>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</si>
  <si>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</si>
  <si>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</si>
  <si>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</si>
  <si>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Сводный сметный расчет в сумме   3 963,714 тыс. руб.</t>
  </si>
  <si>
    <t>2</t>
  </si>
  <si>
    <t>Пуско-наладочныеработы КТПН 400 кВА</t>
  </si>
  <si>
    <t>Проектные работыКТПН 400 кВА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</si>
  <si>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</si>
  <si>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</si>
  <si>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</si>
  <si>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</si>
  <si>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</si>
  <si>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</si>
  <si>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Сводный сметный расчет в сумме   3 097,404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</si>
  <si>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</si>
  <si>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</si>
  <si>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</si>
  <si>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</si>
  <si>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</si>
  <si>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</si>
  <si>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</si>
  <si>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</si>
  <si>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</si>
  <si>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</si>
  <si>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</si>
  <si>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</si>
  <si>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</si>
  <si>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</si>
  <si>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</si>
  <si>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</si>
  <si>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</si>
  <si>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</si>
  <si>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</si>
  <si>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</si>
  <si>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</si>
  <si>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</si>
  <si>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</si>
  <si>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</si>
  <si>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</si>
  <si>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</si>
  <si>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</si>
  <si>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</si>
  <si>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</si>
  <si>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</si>
  <si>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</si>
  <si>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</si>
  <si>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</si>
  <si>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</si>
  <si>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</si>
  <si>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</si>
  <si>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</si>
  <si>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</si>
  <si>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</si>
  <si>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</si>
  <si>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</si>
  <si>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</si>
  <si>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</si>
  <si>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</si>
  <si>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</si>
  <si>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</si>
  <si>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2027г с НДС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</si>
</sst>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0.000"/>
    <numFmt numFmtId="169" formatCode="#,##0.000"/>
    <numFmt numFmtId="170" formatCode="#,##0.0"/>
    <numFmt numFmtId="171" formatCode="#,##0.000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2"/>
      <name val="Times New Roman"/>
      <family val="1"/>
      <charset val="204"/>
    </font>
    <font>
      <sz val="9"/>
      <name val="Arial"/>
      <family val="1"/>
    </font>
    <font>
      <b/>
      <sz val="11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43" fontId="1" fillId="0" borderId="0" applyFont="0" applyFill="0" applyBorder="0" applyAlignment="0" applyProtection="0"/>
    <xf numFmtId="0" fontId="16" fillId="0" borderId="0"/>
    <xf numFmtId="0" fontId="25" fillId="0" borderId="0"/>
    <xf numFmtId="0" fontId="25" fillId="0" borderId="0"/>
  </cellStyleXfs>
  <cellXfs count="140">
    <xf numFmtId="0" fontId="0" fillId="0" borderId="0" xfId="0"/>
    <xf numFmtId="0" fontId="4" fillId="0" borderId="0" xfId="1" applyFont="1" applyAlignment="1">
      <alignment horizontal="right" vertical="top"/>
    </xf>
    <xf numFmtId="0" fontId="3" fillId="0" borderId="0" xfId="2"/>
    <xf numFmtId="0" fontId="5" fillId="0" borderId="0" xfId="1" applyFont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164" fontId="8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2" fontId="11" fillId="0" borderId="0" xfId="3" applyNumberFormat="1" applyFont="1" applyAlignment="1">
      <alignment horizontal="center" vertical="center"/>
    </xf>
    <xf numFmtId="0" fontId="3" fillId="0" borderId="3" xfId="1" applyBorder="1" applyAlignment="1">
      <alignment horizontal="center" vertical="center" wrapText="1"/>
    </xf>
    <xf numFmtId="0" fontId="3" fillId="0" borderId="4" xfId="1" applyBorder="1" applyAlignment="1">
      <alignment horizontal="center" vertical="center" wrapText="1"/>
    </xf>
    <xf numFmtId="0" fontId="3" fillId="0" borderId="5" xfId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left" vertical="center" wrapText="1"/>
    </xf>
    <xf numFmtId="165" fontId="12" fillId="0" borderId="6" xfId="4" applyNumberFormat="1" applyFont="1" applyFill="1" applyBorder="1" applyAlignment="1">
      <alignment vertical="center" wrapText="1"/>
    </xf>
    <xf numFmtId="166" fontId="3" fillId="0" borderId="0" xfId="2" applyNumberFormat="1"/>
    <xf numFmtId="43" fontId="12" fillId="0" borderId="6" xfId="4" applyFont="1" applyFill="1" applyBorder="1" applyAlignment="1">
      <alignment horizontal="center" vertical="center" wrapText="1"/>
    </xf>
    <xf numFmtId="167" fontId="3" fillId="0" borderId="0" xfId="2" applyNumberFormat="1"/>
    <xf numFmtId="43" fontId="12" fillId="0" borderId="6" xfId="4" applyFont="1" applyFill="1" applyBorder="1" applyAlignment="1">
      <alignment vertical="center" wrapText="1"/>
    </xf>
    <xf numFmtId="43" fontId="12" fillId="0" borderId="7" xfId="4" applyFont="1" applyFill="1" applyBorder="1" applyAlignment="1">
      <alignment vertical="center" wrapText="1"/>
    </xf>
    <xf numFmtId="0" fontId="13" fillId="0" borderId="0" xfId="2" applyFont="1"/>
    <xf numFmtId="2" fontId="3" fillId="0" borderId="0" xfId="2" applyNumberFormat="1"/>
    <xf numFmtId="0" fontId="15" fillId="0" borderId="0" xfId="2" applyFont="1"/>
    <xf numFmtId="0" fontId="16" fillId="0" borderId="0" xfId="5"/>
    <xf numFmtId="0" fontId="17" fillId="0" borderId="0" xfId="5" applyFont="1" applyAlignment="1">
      <alignment horizontal="right"/>
    </xf>
    <xf numFmtId="49" fontId="17" fillId="0" borderId="0" xfId="5" applyNumberFormat="1" applyFont="1"/>
    <xf numFmtId="0" fontId="17" fillId="0" borderId="0" xfId="5" applyFont="1"/>
    <xf numFmtId="0" fontId="17" fillId="0" borderId="0" xfId="5" applyFont="1" applyAlignment="1">
      <alignment wrapText="1"/>
    </xf>
    <xf numFmtId="0" fontId="14" fillId="0" borderId="8" xfId="5" applyFont="1" applyBorder="1" applyAlignment="1">
      <alignment horizontal="center"/>
    </xf>
    <xf numFmtId="0" fontId="17" fillId="0" borderId="0" xfId="5" applyFont="1" applyAlignment="1">
      <alignment horizontal="center"/>
    </xf>
    <xf numFmtId="49" fontId="18" fillId="0" borderId="0" xfId="5" applyNumberFormat="1" applyFont="1"/>
    <xf numFmtId="49" fontId="19" fillId="0" borderId="0" xfId="5" applyNumberFormat="1" applyFont="1"/>
    <xf numFmtId="49" fontId="20" fillId="0" borderId="0" xfId="5" applyNumberFormat="1" applyFont="1" applyAlignment="1">
      <alignment horizontal="center"/>
    </xf>
    <xf numFmtId="0" fontId="20" fillId="0" borderId="0" xfId="5" applyFont="1" applyAlignment="1">
      <alignment horizontal="center"/>
    </xf>
    <xf numFmtId="49" fontId="17" fillId="0" borderId="0" xfId="5" applyNumberFormat="1" applyFont="1" applyAlignment="1">
      <alignment wrapText="1"/>
    </xf>
    <xf numFmtId="49" fontId="14" fillId="0" borderId="0" xfId="5" applyNumberFormat="1" applyFont="1" applyAlignment="1">
      <alignment vertical="top"/>
    </xf>
    <xf numFmtId="0" fontId="14" fillId="0" borderId="0" xfId="5" applyFont="1" applyAlignment="1">
      <alignment vertical="top"/>
    </xf>
    <xf numFmtId="0" fontId="14" fillId="0" borderId="0" xfId="5" applyFont="1" applyAlignment="1">
      <alignment horizontal="center"/>
    </xf>
    <xf numFmtId="0" fontId="14" fillId="0" borderId="0" xfId="5" applyFont="1"/>
    <xf numFmtId="49" fontId="18" fillId="0" borderId="0" xfId="5" applyNumberFormat="1" applyFont="1" applyAlignment="1">
      <alignment horizontal="left"/>
    </xf>
    <xf numFmtId="49" fontId="19" fillId="0" borderId="10" xfId="5" applyNumberFormat="1" applyFont="1" applyBorder="1" applyAlignment="1">
      <alignment horizontal="center" vertical="top" wrapText="1"/>
    </xf>
    <xf numFmtId="0" fontId="19" fillId="0" borderId="10" xfId="5" applyFont="1" applyBorder="1" applyAlignment="1">
      <alignment horizontal="center" vertical="top" wrapText="1"/>
    </xf>
    <xf numFmtId="0" fontId="22" fillId="0" borderId="0" xfId="5" applyFont="1" applyAlignment="1">
      <alignment wrapText="1"/>
    </xf>
    <xf numFmtId="49" fontId="19" fillId="0" borderId="10" xfId="5" applyNumberFormat="1" applyFont="1" applyBorder="1" applyAlignment="1">
      <alignment horizontal="left" vertical="top" wrapText="1"/>
    </xf>
    <xf numFmtId="0" fontId="19" fillId="0" borderId="10" xfId="5" applyFont="1" applyBorder="1" applyAlignment="1">
      <alignment horizontal="left" vertical="top" wrapText="1"/>
    </xf>
    <xf numFmtId="168" fontId="19" fillId="0" borderId="10" xfId="5" applyNumberFormat="1" applyFont="1" applyBorder="1" applyAlignment="1">
      <alignment horizontal="right" vertical="top" wrapText="1"/>
    </xf>
    <xf numFmtId="0" fontId="19" fillId="0" borderId="10" xfId="5" applyFont="1" applyBorder="1" applyAlignment="1">
      <alignment horizontal="right" vertical="top" wrapText="1"/>
    </xf>
    <xf numFmtId="169" fontId="19" fillId="0" borderId="10" xfId="5" applyNumberFormat="1" applyFont="1" applyBorder="1" applyAlignment="1">
      <alignment horizontal="right" vertical="top" wrapText="1"/>
    </xf>
    <xf numFmtId="49" fontId="23" fillId="0" borderId="10" xfId="5" applyNumberFormat="1" applyFont="1" applyBorder="1"/>
    <xf numFmtId="168" fontId="23" fillId="0" borderId="10" xfId="5" applyNumberFormat="1" applyFont="1" applyBorder="1" applyAlignment="1">
      <alignment horizontal="right" vertical="top" wrapText="1"/>
    </xf>
    <xf numFmtId="0" fontId="23" fillId="0" borderId="10" xfId="5" applyFont="1" applyBorder="1" applyAlignment="1">
      <alignment horizontal="right" vertical="top" wrapText="1"/>
    </xf>
    <xf numFmtId="169" fontId="23" fillId="0" borderId="10" xfId="5" applyNumberFormat="1" applyFont="1" applyBorder="1" applyAlignment="1">
      <alignment horizontal="right" vertical="top"/>
    </xf>
    <xf numFmtId="0" fontId="23" fillId="0" borderId="10" xfId="5" applyFont="1" applyBorder="1" applyAlignment="1">
      <alignment horizontal="right" vertical="top"/>
    </xf>
    <xf numFmtId="0" fontId="23" fillId="0" borderId="0" xfId="5" applyFont="1" applyAlignment="1">
      <alignment wrapText="1"/>
    </xf>
    <xf numFmtId="0" fontId="18" fillId="0" borderId="0" xfId="5" applyFont="1" applyAlignment="1">
      <alignment wrapText="1"/>
    </xf>
    <xf numFmtId="2" fontId="19" fillId="0" borderId="10" xfId="5" applyNumberFormat="1" applyFont="1" applyBorder="1" applyAlignment="1">
      <alignment horizontal="right" vertical="top" wrapText="1"/>
    </xf>
    <xf numFmtId="2" fontId="23" fillId="0" borderId="10" xfId="5" applyNumberFormat="1" applyFont="1" applyBorder="1" applyAlignment="1">
      <alignment horizontal="right" vertical="top"/>
    </xf>
    <xf numFmtId="1" fontId="19" fillId="0" borderId="10" xfId="5" applyNumberFormat="1" applyFont="1" applyBorder="1" applyAlignment="1">
      <alignment horizontal="right" vertical="top" wrapText="1"/>
    </xf>
    <xf numFmtId="1" fontId="23" fillId="0" borderId="10" xfId="5" applyNumberFormat="1" applyFont="1" applyBorder="1" applyAlignment="1">
      <alignment horizontal="right" vertical="top"/>
    </xf>
    <xf numFmtId="2" fontId="23" fillId="0" borderId="10" xfId="5" applyNumberFormat="1" applyFont="1" applyBorder="1" applyAlignment="1">
      <alignment horizontal="right" vertical="top" wrapText="1"/>
    </xf>
    <xf numFmtId="168" fontId="23" fillId="0" borderId="10" xfId="5" applyNumberFormat="1" applyFont="1" applyBorder="1" applyAlignment="1">
      <alignment horizontal="right" vertical="top"/>
    </xf>
    <xf numFmtId="0" fontId="19" fillId="0" borderId="0" xfId="5" applyFont="1"/>
    <xf numFmtId="0" fontId="19" fillId="0" borderId="0" xfId="5" applyFont="1" applyAlignment="1">
      <alignment wrapText="1"/>
    </xf>
    <xf numFmtId="169" fontId="23" fillId="0" borderId="10" xfId="5" applyNumberFormat="1" applyFont="1" applyBorder="1" applyAlignment="1">
      <alignment horizontal="right" vertical="top" wrapText="1"/>
    </xf>
    <xf numFmtId="49" fontId="17" fillId="0" borderId="0" xfId="5" applyNumberFormat="1" applyFont="1" applyAlignment="1">
      <alignment horizontal="left" vertical="top"/>
    </xf>
    <xf numFmtId="0" fontId="17" fillId="0" borderId="2" xfId="5" applyFont="1" applyBorder="1" applyAlignment="1">
      <alignment horizontal="left" vertical="top"/>
    </xf>
    <xf numFmtId="0" fontId="14" fillId="0" borderId="8" xfId="5" applyFont="1" applyBorder="1"/>
    <xf numFmtId="0" fontId="17" fillId="0" borderId="0" xfId="5" applyFont="1" applyAlignment="1">
      <alignment horizontal="left" vertical="top"/>
    </xf>
    <xf numFmtId="0" fontId="24" fillId="0" borderId="0" xfId="5" applyFont="1" applyAlignment="1">
      <alignment horizontal="left" vertical="top"/>
    </xf>
    <xf numFmtId="4" fontId="19" fillId="0" borderId="10" xfId="5" applyNumberFormat="1" applyFont="1" applyBorder="1" applyAlignment="1">
      <alignment horizontal="right" vertical="top" wrapText="1"/>
    </xf>
    <xf numFmtId="4" fontId="23" fillId="0" borderId="10" xfId="5" applyNumberFormat="1" applyFont="1" applyBorder="1" applyAlignment="1">
      <alignment horizontal="right" vertical="top" wrapText="1"/>
    </xf>
    <xf numFmtId="4" fontId="23" fillId="0" borderId="10" xfId="5" applyNumberFormat="1" applyFont="1" applyBorder="1" applyAlignment="1">
      <alignment horizontal="right" vertical="top"/>
    </xf>
    <xf numFmtId="0" fontId="26" fillId="0" borderId="10" xfId="6" applyFont="1" applyBorder="1" applyAlignment="1">
      <alignment horizontal="center" vertical="center" wrapText="1"/>
    </xf>
    <xf numFmtId="0" fontId="26" fillId="0" borderId="10" xfId="7" applyFont="1" applyBorder="1" applyAlignment="1">
      <alignment horizontal="center" wrapText="1"/>
    </xf>
    <xf numFmtId="49" fontId="27" fillId="2" borderId="10" xfId="6" applyNumberFormat="1" applyFont="1" applyFill="1" applyBorder="1" applyAlignment="1">
      <alignment horizontal="center" vertical="center" wrapText="1"/>
    </xf>
    <xf numFmtId="4" fontId="27" fillId="2" borderId="10" xfId="6" applyNumberFormat="1" applyFont="1" applyFill="1" applyBorder="1" applyAlignment="1">
      <alignment horizontal="right" vertical="center" wrapText="1"/>
    </xf>
    <xf numFmtId="49" fontId="26" fillId="0" borderId="10" xfId="6" applyNumberFormat="1" applyFont="1" applyBorder="1" applyAlignment="1">
      <alignment horizontal="center" vertical="center" wrapText="1"/>
    </xf>
    <xf numFmtId="169" fontId="26" fillId="0" borderId="10" xfId="6" applyNumberFormat="1" applyFont="1" applyBorder="1" applyAlignment="1">
      <alignment horizontal="right" vertical="center" wrapText="1"/>
    </xf>
    <xf numFmtId="4" fontId="26" fillId="0" borderId="10" xfId="6" applyNumberFormat="1" applyFont="1" applyBorder="1" applyAlignment="1">
      <alignment horizontal="right" vertical="center" wrapText="1"/>
    </xf>
    <xf numFmtId="4" fontId="26" fillId="0" borderId="10" xfId="6" applyNumberFormat="1" applyFont="1" applyBorder="1" applyAlignment="1">
      <alignment horizontal="center" vertical="center" wrapText="1"/>
    </xf>
    <xf numFmtId="4" fontId="27" fillId="2" borderId="10" xfId="6" applyNumberFormat="1" applyFont="1" applyFill="1" applyBorder="1" applyAlignment="1">
      <alignment horizontal="center" vertical="center" wrapText="1"/>
    </xf>
    <xf numFmtId="2" fontId="28" fillId="0" borderId="10" xfId="0" applyNumberFormat="1" applyFont="1" applyBorder="1" applyAlignment="1">
      <alignment horizontal="center" vertical="center" wrapText="1"/>
    </xf>
    <xf numFmtId="4" fontId="29" fillId="0" borderId="10" xfId="6" applyNumberFormat="1" applyFont="1" applyBorder="1" applyAlignment="1">
      <alignment horizontal="right" vertical="center" wrapText="1"/>
    </xf>
    <xf numFmtId="170" fontId="26" fillId="0" borderId="10" xfId="6" applyNumberFormat="1" applyFont="1" applyBorder="1" applyAlignment="1">
      <alignment horizontal="center" vertical="center" wrapText="1"/>
    </xf>
    <xf numFmtId="49" fontId="29" fillId="0" borderId="10" xfId="6" applyNumberFormat="1" applyFont="1" applyBorder="1" applyAlignment="1">
      <alignment horizontal="center" vertical="center" wrapText="1"/>
    </xf>
    <xf numFmtId="171" fontId="26" fillId="0" borderId="10" xfId="6" applyNumberFormat="1" applyFont="1" applyBorder="1" applyAlignment="1">
      <alignment horizontal="center" vertical="center" wrapText="1"/>
    </xf>
    <xf numFmtId="49" fontId="26" fillId="3" borderId="10" xfId="6" applyNumberFormat="1" applyFont="1" applyFill="1" applyBorder="1" applyAlignment="1">
      <alignment horizontal="center" vertical="center" wrapText="1"/>
    </xf>
    <xf numFmtId="4" fontId="26" fillId="3" borderId="10" xfId="6" applyNumberFormat="1" applyFont="1" applyFill="1" applyBorder="1" applyAlignment="1">
      <alignment horizontal="right" vertical="center" wrapText="1"/>
    </xf>
    <xf numFmtId="0" fontId="26" fillId="0" borderId="0" xfId="2" applyFont="1"/>
    <xf numFmtId="0" fontId="4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0" fontId="26" fillId="0" borderId="9" xfId="6" applyFont="1" applyBorder="1" applyAlignment="1">
      <alignment horizontal="center" vertical="center" wrapText="1"/>
    </xf>
    <xf numFmtId="0" fontId="26" fillId="0" borderId="13" xfId="6" applyFont="1" applyBorder="1" applyAlignment="1">
      <alignment horizontal="center" vertical="center" wrapText="1"/>
    </xf>
    <xf numFmtId="49" fontId="26" fillId="0" borderId="12" xfId="6" applyNumberFormat="1" applyFont="1" applyBorder="1" applyAlignment="1">
      <alignment horizontal="center" vertical="center" wrapText="1"/>
    </xf>
    <xf numFmtId="49" fontId="26" fillId="0" borderId="18" xfId="6" applyNumberFormat="1" applyFont="1" applyBorder="1" applyAlignment="1">
      <alignment horizontal="center" vertical="center" wrapText="1"/>
    </xf>
    <xf numFmtId="49" fontId="26" fillId="0" borderId="14" xfId="6" applyNumberFormat="1" applyFont="1" applyBorder="1" applyAlignment="1">
      <alignment horizontal="center" vertical="center" wrapText="1"/>
    </xf>
    <xf numFmtId="49" fontId="26" fillId="0" borderId="19" xfId="6" applyNumberFormat="1" applyFont="1" applyBorder="1" applyAlignment="1">
      <alignment horizontal="center" vertical="center" wrapText="1"/>
    </xf>
    <xf numFmtId="0" fontId="26" fillId="0" borderId="15" xfId="6" applyFont="1" applyBorder="1" applyAlignment="1">
      <alignment horizontal="center" vertical="center" wrapText="1"/>
    </xf>
    <xf numFmtId="0" fontId="26" fillId="0" borderId="16" xfId="6" applyFont="1" applyBorder="1" applyAlignment="1">
      <alignment horizontal="center" vertical="center" wrapText="1"/>
    </xf>
    <xf numFmtId="0" fontId="26" fillId="0" borderId="17" xfId="6" applyFont="1" applyBorder="1" applyAlignment="1">
      <alignment horizontal="center" vertical="center" wrapText="1"/>
    </xf>
    <xf numFmtId="0" fontId="26" fillId="0" borderId="15" xfId="7" applyFont="1" applyBorder="1" applyAlignment="1">
      <alignment horizontal="center" wrapText="1"/>
    </xf>
    <xf numFmtId="0" fontId="26" fillId="0" borderId="17" xfId="7" applyFont="1" applyBorder="1" applyAlignment="1">
      <alignment horizontal="center" wrapText="1"/>
    </xf>
    <xf numFmtId="0" fontId="27" fillId="2" borderId="15" xfId="6" applyFont="1" applyFill="1" applyBorder="1" applyAlignment="1">
      <alignment horizontal="left" vertical="center" wrapText="1"/>
    </xf>
    <xf numFmtId="0" fontId="27" fillId="2" borderId="17" xfId="6" applyFont="1" applyFill="1" applyBorder="1" applyAlignment="1">
      <alignment horizontal="left" vertical="center" wrapText="1"/>
    </xf>
    <xf numFmtId="0" fontId="26" fillId="0" borderId="15" xfId="6" applyFont="1" applyBorder="1" applyAlignment="1">
      <alignment horizontal="left" vertical="center" wrapText="1"/>
    </xf>
    <xf numFmtId="0" fontId="26" fillId="0" borderId="17" xfId="6" applyFont="1" applyBorder="1" applyAlignment="1">
      <alignment horizontal="left" vertical="center" wrapText="1"/>
    </xf>
    <xf numFmtId="0" fontId="27" fillId="2" borderId="16" xfId="6" applyFont="1" applyFill="1" applyBorder="1" applyAlignment="1">
      <alignment horizontal="left" vertical="center" wrapText="1"/>
    </xf>
    <xf numFmtId="0" fontId="29" fillId="0" borderId="15" xfId="6" applyFont="1" applyBorder="1" applyAlignment="1">
      <alignment horizontal="left" vertical="center" wrapText="1"/>
    </xf>
    <xf numFmtId="0" fontId="29" fillId="0" borderId="17" xfId="6" applyFont="1" applyBorder="1" applyAlignment="1">
      <alignment horizontal="left" vertical="center" wrapText="1"/>
    </xf>
    <xf numFmtId="0" fontId="26" fillId="0" borderId="10" xfId="6" applyFont="1" applyBorder="1" applyAlignment="1">
      <alignment horizontal="left" vertical="center" wrapText="1"/>
    </xf>
    <xf numFmtId="0" fontId="29" fillId="0" borderId="10" xfId="6" applyFont="1" applyBorder="1" applyAlignment="1">
      <alignment horizontal="left" vertical="center" wrapText="1"/>
    </xf>
    <xf numFmtId="0" fontId="26" fillId="3" borderId="10" xfId="6" applyFont="1" applyFill="1" applyBorder="1" applyAlignment="1">
      <alignment horizontal="left" vertical="center" wrapText="1"/>
    </xf>
    <xf numFmtId="0" fontId="17" fillId="0" borderId="0" xfId="5" applyFont="1" applyAlignment="1">
      <alignment horizontal="center" wrapText="1"/>
    </xf>
    <xf numFmtId="0" fontId="17" fillId="0" borderId="2" xfId="5" applyFont="1" applyBorder="1" applyAlignment="1">
      <alignment horizontal="left" wrapText="1"/>
    </xf>
    <xf numFmtId="0" fontId="14" fillId="0" borderId="8" xfId="5" applyFont="1" applyBorder="1" applyAlignment="1">
      <alignment horizontal="center"/>
    </xf>
    <xf numFmtId="0" fontId="17" fillId="0" borderId="0" xfId="5" applyFont="1" applyAlignment="1">
      <alignment horizontal="center"/>
    </xf>
    <xf numFmtId="0" fontId="21" fillId="0" borderId="0" xfId="5" applyFont="1" applyAlignment="1">
      <alignment horizontal="center"/>
    </xf>
    <xf numFmtId="0" fontId="14" fillId="0" borderId="8" xfId="5" applyFont="1" applyBorder="1" applyAlignment="1">
      <alignment horizontal="center" vertical="top"/>
    </xf>
    <xf numFmtId="0" fontId="17" fillId="0" borderId="0" xfId="5" applyFont="1" applyAlignment="1">
      <alignment horizontal="left"/>
    </xf>
    <xf numFmtId="49" fontId="19" fillId="0" borderId="9" xfId="5" applyNumberFormat="1" applyFont="1" applyBorder="1" applyAlignment="1">
      <alignment horizontal="center" vertical="center" wrapText="1"/>
    </xf>
    <xf numFmtId="49" fontId="19" fillId="0" borderId="11" xfId="5" applyNumberFormat="1" applyFont="1" applyBorder="1" applyAlignment="1">
      <alignment horizontal="center" vertical="center" wrapText="1"/>
    </xf>
    <xf numFmtId="49" fontId="19" fillId="0" borderId="13" xfId="5" applyNumberFormat="1" applyFont="1" applyBorder="1" applyAlignment="1">
      <alignment horizontal="center" vertical="center" wrapText="1"/>
    </xf>
    <xf numFmtId="0" fontId="19" fillId="0" borderId="9" xfId="5" applyFont="1" applyBorder="1" applyAlignment="1">
      <alignment horizontal="center" vertical="center" wrapText="1"/>
    </xf>
    <xf numFmtId="0" fontId="19" fillId="0" borderId="11" xfId="5" applyFont="1" applyBorder="1" applyAlignment="1">
      <alignment horizontal="center" vertical="center" wrapText="1"/>
    </xf>
    <xf numFmtId="0" fontId="19" fillId="0" borderId="13" xfId="5" applyFont="1" applyBorder="1" applyAlignment="1">
      <alignment horizontal="center" vertical="center" wrapText="1"/>
    </xf>
    <xf numFmtId="0" fontId="19" fillId="0" borderId="10" xfId="5" applyFont="1" applyBorder="1" applyAlignment="1">
      <alignment horizontal="center" vertical="center" wrapText="1"/>
    </xf>
    <xf numFmtId="0" fontId="22" fillId="0" borderId="15" xfId="5" applyFont="1" applyBorder="1" applyAlignment="1">
      <alignment horizontal="left" vertical="center" wrapText="1"/>
    </xf>
    <xf numFmtId="0" fontId="22" fillId="0" borderId="16" xfId="5" applyFont="1" applyBorder="1" applyAlignment="1">
      <alignment horizontal="left" vertical="center" wrapText="1"/>
    </xf>
    <xf numFmtId="0" fontId="22" fillId="0" borderId="17" xfId="5" applyFont="1" applyBorder="1" applyAlignment="1">
      <alignment horizontal="left" vertical="center" wrapText="1"/>
    </xf>
    <xf numFmtId="0" fontId="19" fillId="0" borderId="12" xfId="5" applyFont="1" applyBorder="1" applyAlignment="1">
      <alignment horizontal="center" vertical="center" wrapText="1"/>
    </xf>
    <xf numFmtId="0" fontId="19" fillId="0" borderId="14" xfId="5" applyFont="1" applyBorder="1" applyAlignment="1">
      <alignment horizontal="center" vertical="center" wrapText="1"/>
    </xf>
    <xf numFmtId="0" fontId="23" fillId="0" borderId="15" xfId="5" applyFont="1" applyBorder="1" applyAlignment="1">
      <alignment horizontal="right" vertical="top" wrapText="1"/>
    </xf>
    <xf numFmtId="0" fontId="23" fillId="0" borderId="17" xfId="5" applyFont="1" applyBorder="1" applyAlignment="1">
      <alignment horizontal="right" vertical="top" wrapText="1"/>
    </xf>
    <xf numFmtId="0" fontId="18" fillId="0" borderId="15" xfId="5" applyFont="1" applyBorder="1" applyAlignment="1">
      <alignment horizontal="right" vertical="top" wrapText="1"/>
    </xf>
    <xf numFmtId="0" fontId="18" fillId="0" borderId="17" xfId="5" applyFont="1" applyBorder="1" applyAlignment="1">
      <alignment horizontal="right" vertical="top" wrapText="1"/>
    </xf>
    <xf numFmtId="0" fontId="7" fillId="0" borderId="2" xfId="1" applyFont="1" applyBorder="1" applyAlignment="1">
      <alignment horizontal="center" vertical="center" wrapText="1"/>
    </xf>
  </cellXfs>
  <cellStyles count="8">
    <cellStyle name="Normal" xfId="1" xr:uid="{3F5A28FC-02E7-4DC3-8604-EF73DD28C421}"/>
    <cellStyle name="Обычный" xfId="0" builtinId="0"/>
    <cellStyle name="Обычный 2" xfId="2" xr:uid="{E56B34FE-B448-4904-8E74-6CF1E2EAE6D7}"/>
    <cellStyle name="Обычный 2 2 2 2" xfId="6" xr:uid="{A6BF7997-8E47-4E3A-AD7E-8139F8086514}"/>
    <cellStyle name="Обычный 3" xfId="5" xr:uid="{470408CE-4A18-4572-9FFC-3E9674274C6C}"/>
    <cellStyle name="Обычный 7" xfId="3" xr:uid="{D5814F1E-2DA0-449C-91DD-C4C996F255FF}"/>
    <cellStyle name="СводРасч" xfId="7" xr:uid="{D66732E5-F9D7-4365-9687-2165852B60A0}"/>
    <cellStyle name="Финансовый 2" xfId="4" xr:uid="{BABD28CB-5577-427E-B82C-912552EC65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E62A9-7EA0-473D-AA18-32E578A0CC16}">
  <dimension ref="A1:M54"/>
  <sheetViews>
    <sheetView tabSelected="1" zoomScale="82" zoomScaleNormal="82" workbookViewId="0">
      <selection activeCell="B14" sqref="B14:C14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140625" style="2" bestFit="1" customWidth="1"/>
    <col min="5" max="5" width="10.7109375" style="91" customWidth="1"/>
    <col min="6" max="6" width="15.85546875" style="2" customWidth="1"/>
    <col min="7" max="7" width="34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5" t="s">
        <v>90</v>
      </c>
      <c r="F1" s="97" t="s">
        <v>91</v>
      </c>
      <c r="G1" s="98"/>
      <c r="H1" s="101" t="s">
        <v>92</v>
      </c>
      <c r="I1" s="102"/>
      <c r="J1" s="102"/>
      <c r="K1" s="103"/>
      <c r="L1" s="95" t="s">
        <v>34</v>
      </c>
      <c r="M1" s="95" t="s">
        <v>93</v>
      </c>
    </row>
    <row r="2" spans="1:13" ht="45" x14ac:dyDescent="0.2">
      <c r="A2" s="3"/>
      <c r="B2" s="3" t="s">
        <v>0</v>
      </c>
      <c r="C2" s="4" t="s">
        <v>19</v>
      </c>
      <c r="E2" s="96"/>
      <c r="F2" s="99"/>
      <c r="G2" s="100"/>
      <c r="H2" s="75" t="s">
        <v>94</v>
      </c>
      <c r="I2" s="75" t="s">
        <v>95</v>
      </c>
      <c r="J2" s="75" t="s">
        <v>96</v>
      </c>
      <c r="K2" s="75" t="s">
        <v>97</v>
      </c>
      <c r="L2" s="96"/>
      <c r="M2" s="96"/>
    </row>
    <row r="3" spans="1:13" x14ac:dyDescent="0.25">
      <c r="A3" s="5"/>
      <c r="B3" s="5"/>
      <c r="C3" s="5"/>
      <c r="E3" s="76">
        <v>1</v>
      </c>
      <c r="F3" s="104">
        <v>2</v>
      </c>
      <c r="G3" s="105"/>
      <c r="H3" s="76">
        <v>3</v>
      </c>
      <c r="I3" s="76">
        <v>4</v>
      </c>
      <c r="J3" s="76">
        <v>5</v>
      </c>
      <c r="K3" s="76">
        <v>6</v>
      </c>
      <c r="L3" s="76">
        <v>7</v>
      </c>
      <c r="M3" s="76">
        <v>8</v>
      </c>
    </row>
    <row r="4" spans="1:13" x14ac:dyDescent="0.2">
      <c r="A4" s="3"/>
      <c r="B4" s="3"/>
      <c r="C4" s="3"/>
      <c r="E4" s="77" t="s">
        <v>98</v>
      </c>
      <c r="F4" s="106" t="s">
        <v>99</v>
      </c>
      <c r="G4" s="107"/>
      <c r="H4" s="78"/>
      <c r="I4" s="78"/>
      <c r="J4" s="78"/>
      <c r="K4" s="78"/>
      <c r="L4" s="78"/>
      <c r="M4" s="78"/>
    </row>
    <row r="5" spans="1:13" x14ac:dyDescent="0.2">
      <c r="A5" s="3"/>
      <c r="B5" s="3"/>
      <c r="C5" s="3"/>
      <c r="E5" s="79" t="s">
        <v>100</v>
      </c>
      <c r="F5" s="108" t="s">
        <v>101</v>
      </c>
      <c r="G5" s="109"/>
      <c r="H5" s="80">
        <v>47.49</v>
      </c>
      <c r="I5" s="81">
        <v>6392.223</v>
      </c>
      <c r="J5" s="81">
        <v>1203.115</v>
      </c>
      <c r="K5" s="80">
        <v>36.630000000000003</v>
      </c>
      <c r="L5" s="80">
        <f>SUM(H5:K5)</f>
        <v>7679.4579999999996</v>
      </c>
      <c r="M5" s="82" t="s">
        <v>102</v>
      </c>
    </row>
    <row r="6" spans="1:13" ht="25.5" x14ac:dyDescent="0.2">
      <c r="A6" s="3"/>
      <c r="B6" s="6" t="s">
        <v>1</v>
      </c>
      <c r="C6" s="7"/>
      <c r="E6" s="79" t="s">
        <v>103</v>
      </c>
      <c r="F6" s="108" t="s">
        <v>104</v>
      </c>
      <c r="G6" s="109"/>
      <c r="H6" s="81">
        <f>H5*1.2</f>
        <v>56.988</v>
      </c>
      <c r="I6" s="81">
        <f t="shared" ref="I6:K6" si="0">I5*1.2</f>
        <v>7670.6675999999998</v>
      </c>
      <c r="J6" s="81">
        <f t="shared" si="0"/>
        <v>1443.7380000000001</v>
      </c>
      <c r="K6" s="81">
        <f t="shared" si="0"/>
        <v>43.956000000000003</v>
      </c>
      <c r="L6" s="81">
        <f>SUM(H6:K6)</f>
        <v>9215.3495999999996</v>
      </c>
      <c r="M6" s="82" t="s">
        <v>102</v>
      </c>
    </row>
    <row r="7" spans="1:13" x14ac:dyDescent="0.2">
      <c r="A7" s="3"/>
      <c r="B7" s="3"/>
      <c r="C7" s="3"/>
      <c r="E7" s="77" t="s">
        <v>118</v>
      </c>
      <c r="F7" s="106" t="s">
        <v>105</v>
      </c>
      <c r="G7" s="110"/>
      <c r="H7" s="110"/>
      <c r="I7" s="107"/>
      <c r="J7" s="78"/>
      <c r="K7" s="78"/>
      <c r="L7" s="78"/>
      <c r="M7" s="83"/>
    </row>
    <row r="8" spans="1:13" ht="18.75" x14ac:dyDescent="0.2">
      <c r="A8" s="5"/>
      <c r="B8" s="5"/>
      <c r="C8" s="5"/>
      <c r="E8" s="79" t="s">
        <v>119</v>
      </c>
      <c r="F8" s="108" t="s">
        <v>106</v>
      </c>
      <c r="G8" s="109"/>
      <c r="H8" s="81"/>
      <c r="I8" s="81"/>
      <c r="J8" s="81"/>
      <c r="K8" s="81"/>
      <c r="L8" s="84">
        <f>SUM(H8:K8)</f>
        <v>0</v>
      </c>
      <c r="M8" s="82" t="s">
        <v>102</v>
      </c>
    </row>
    <row r="9" spans="1:13" ht="18.75" x14ac:dyDescent="0.2">
      <c r="A9" s="3"/>
      <c r="B9" s="3"/>
      <c r="C9" s="3"/>
      <c r="E9" s="79" t="s">
        <v>120</v>
      </c>
      <c r="F9" s="108" t="s">
        <v>107</v>
      </c>
      <c r="G9" s="109"/>
      <c r="H9" s="81"/>
      <c r="I9" s="81"/>
      <c r="J9" s="81"/>
      <c r="K9" s="81"/>
      <c r="L9" s="84">
        <f>SUM(H9:K9)</f>
        <v>0</v>
      </c>
      <c r="M9" s="82" t="s">
        <v>102</v>
      </c>
    </row>
    <row r="10" spans="1:13" ht="18.75" x14ac:dyDescent="0.2">
      <c r="A10" s="3"/>
      <c r="B10" s="8" t="s">
        <v>2</v>
      </c>
      <c r="C10" s="3"/>
      <c r="E10" s="79" t="s">
        <v>121</v>
      </c>
      <c r="F10" s="108" t="s">
        <v>108</v>
      </c>
      <c r="G10" s="109"/>
      <c r="H10" s="81">
        <v>14</v>
      </c>
      <c r="I10" s="81">
        <v>541.44799999999998</v>
      </c>
      <c r="J10" s="81">
        <v>1203.115</v>
      </c>
      <c r="K10" s="81">
        <v>36.630000000000003</v>
      </c>
      <c r="L10" s="84">
        <f t="shared" ref="L10:L12" si="1">SUM(H10:K10)</f>
        <v>1795.1930000000002</v>
      </c>
      <c r="M10" s="82" t="s">
        <v>102</v>
      </c>
    </row>
    <row r="11" spans="1:13" ht="18.75" x14ac:dyDescent="0.2">
      <c r="A11" s="3"/>
      <c r="B11" s="3"/>
      <c r="C11" s="3"/>
      <c r="E11" s="79" t="s">
        <v>122</v>
      </c>
      <c r="F11" s="108" t="s">
        <v>109</v>
      </c>
      <c r="G11" s="109"/>
      <c r="H11" s="81">
        <v>33.49</v>
      </c>
      <c r="I11" s="81">
        <v>3269.605</v>
      </c>
      <c r="J11" s="81">
        <v>0</v>
      </c>
      <c r="K11" s="81">
        <v>0</v>
      </c>
      <c r="L11" s="84">
        <f t="shared" si="1"/>
        <v>3303.0949999999998</v>
      </c>
      <c r="M11" s="82" t="s">
        <v>102</v>
      </c>
    </row>
    <row r="12" spans="1:13" ht="18.75" x14ac:dyDescent="0.2">
      <c r="A12" s="9"/>
      <c r="B12" s="92" t="s">
        <v>3</v>
      </c>
      <c r="C12" s="92"/>
      <c r="E12" s="79" t="s">
        <v>123</v>
      </c>
      <c r="F12" s="108" t="s">
        <v>110</v>
      </c>
      <c r="G12" s="109"/>
      <c r="H12" s="81">
        <v>0</v>
      </c>
      <c r="I12" s="81">
        <v>2581.17</v>
      </c>
      <c r="J12" s="81">
        <v>0</v>
      </c>
      <c r="K12" s="81">
        <v>0</v>
      </c>
      <c r="L12" s="84">
        <f t="shared" si="1"/>
        <v>2581.17</v>
      </c>
      <c r="M12" s="82" t="s">
        <v>102</v>
      </c>
    </row>
    <row r="13" spans="1:13" x14ac:dyDescent="0.2">
      <c r="A13" s="3"/>
      <c r="B13" s="3"/>
      <c r="C13" s="3"/>
      <c r="E13" s="79"/>
      <c r="F13" s="111" t="s">
        <v>111</v>
      </c>
      <c r="G13" s="112"/>
      <c r="H13" s="85">
        <f>SUM(H8:H12)</f>
        <v>47.49</v>
      </c>
      <c r="I13" s="85">
        <f>SUM(I8:I12)</f>
        <v>6392.223</v>
      </c>
      <c r="J13" s="85">
        <f>SUM(J8:J12)</f>
        <v>1203.115</v>
      </c>
      <c r="K13" s="85">
        <f>SUM(K8:K12)</f>
        <v>36.630000000000003</v>
      </c>
      <c r="L13" s="85">
        <f>SUM(L8:L12)</f>
        <v>7679.4580000000005</v>
      </c>
      <c r="M13" s="82" t="s">
        <v>102</v>
      </c>
    </row>
    <row r="14" spans="1:13" ht="34.5" customHeight="1" x14ac:dyDescent="0.2">
      <c r="A14" s="3"/>
      <c r="B14" s="139" t="s">
        <v>18</v>
      </c>
      <c r="C14" s="139"/>
      <c r="E14" s="77" t="s">
        <v>124</v>
      </c>
      <c r="F14" s="106" t="s">
        <v>112</v>
      </c>
      <c r="G14" s="110"/>
      <c r="H14" s="110"/>
      <c r="I14" s="110"/>
      <c r="J14" s="107"/>
      <c r="K14" s="78"/>
      <c r="L14" s="78"/>
      <c r="M14" s="83"/>
    </row>
    <row r="15" spans="1:13" x14ac:dyDescent="0.2">
      <c r="A15" s="5"/>
      <c r="B15" s="93" t="s">
        <v>5</v>
      </c>
      <c r="C15" s="93"/>
      <c r="E15" s="79" t="s">
        <v>125</v>
      </c>
      <c r="F15" s="113" t="s">
        <v>106</v>
      </c>
      <c r="G15" s="113"/>
      <c r="H15" s="81">
        <f>H8*$M$15/100</f>
        <v>0</v>
      </c>
      <c r="I15" s="81">
        <f t="shared" ref="I15:L15" si="2">I8*$M$15/100</f>
        <v>0</v>
      </c>
      <c r="J15" s="81">
        <f t="shared" si="2"/>
        <v>0</v>
      </c>
      <c r="K15" s="81">
        <f t="shared" si="2"/>
        <v>0</v>
      </c>
      <c r="L15" s="81">
        <f t="shared" si="2"/>
        <v>0</v>
      </c>
      <c r="M15" s="86">
        <v>107.8</v>
      </c>
    </row>
    <row r="16" spans="1:13" x14ac:dyDescent="0.2">
      <c r="A16" s="3"/>
      <c r="B16" s="3"/>
      <c r="C16" s="3"/>
      <c r="E16" s="79" t="s">
        <v>126</v>
      </c>
      <c r="F16" s="113" t="s">
        <v>107</v>
      </c>
      <c r="G16" s="113"/>
      <c r="H16" s="81">
        <f>H9*$M$15/100*$M$16/100</f>
        <v>0</v>
      </c>
      <c r="I16" s="81">
        <f t="shared" ref="I16:L16" si="3">I9*$M$15/100*$M$16/100</f>
        <v>0</v>
      </c>
      <c r="J16" s="81">
        <f t="shared" si="3"/>
        <v>0</v>
      </c>
      <c r="K16" s="81">
        <f t="shared" si="3"/>
        <v>0</v>
      </c>
      <c r="L16" s="81">
        <f t="shared" si="3"/>
        <v>0</v>
      </c>
      <c r="M16" s="86">
        <v>105.3</v>
      </c>
    </row>
    <row r="17" spans="1:13" x14ac:dyDescent="0.2">
      <c r="A17" s="3"/>
      <c r="B17" s="3"/>
      <c r="C17" s="3"/>
      <c r="E17" s="79" t="s">
        <v>127</v>
      </c>
      <c r="F17" s="113" t="s">
        <v>108</v>
      </c>
      <c r="G17" s="113"/>
      <c r="H17" s="81">
        <f>H10*$M$15/100*$M$16/100*$M$17/100</f>
        <v>16.591118544</v>
      </c>
      <c r="I17" s="81">
        <f t="shared" ref="I17:L17" si="4">I10*$M$15/100*$M$16/100*$M$17/100</f>
        <v>641.65913952940787</v>
      </c>
      <c r="J17" s="81">
        <f t="shared" si="4"/>
        <v>1425.7873990760399</v>
      </c>
      <c r="K17" s="81">
        <f t="shared" si="4"/>
        <v>43.409476590480011</v>
      </c>
      <c r="L17" s="81">
        <f t="shared" si="4"/>
        <v>2127.4471337399286</v>
      </c>
      <c r="M17" s="86">
        <v>104.4</v>
      </c>
    </row>
    <row r="18" spans="1:13" ht="28.5" x14ac:dyDescent="0.2">
      <c r="A18" s="11" t="s">
        <v>6</v>
      </c>
      <c r="B18" s="12" t="s">
        <v>7</v>
      </c>
      <c r="C18" s="13" t="s">
        <v>8</v>
      </c>
      <c r="E18" s="79" t="s">
        <v>128</v>
      </c>
      <c r="F18" s="113" t="s">
        <v>109</v>
      </c>
      <c r="G18" s="113"/>
      <c r="H18" s="81">
        <f>H11*$M$15/100*$M$16/100*$M$17/100*$M$18/100</f>
        <v>41.43461204858977</v>
      </c>
      <c r="I18" s="81">
        <f t="shared" ref="I18:L18" si="5">I11*$M$15/100*$M$16/100*$M$17/100*$M$18/100</f>
        <v>4045.2318521089678</v>
      </c>
      <c r="J18" s="81">
        <f t="shared" si="5"/>
        <v>0</v>
      </c>
      <c r="K18" s="81">
        <f t="shared" si="5"/>
        <v>0</v>
      </c>
      <c r="L18" s="81">
        <f t="shared" si="5"/>
        <v>4086.666464157558</v>
      </c>
      <c r="M18" s="86">
        <v>104.4</v>
      </c>
    </row>
    <row r="19" spans="1:13" x14ac:dyDescent="0.2">
      <c r="A19" s="11">
        <v>1</v>
      </c>
      <c r="B19" s="12">
        <v>2</v>
      </c>
      <c r="C19" s="14">
        <v>3</v>
      </c>
      <c r="E19" s="79" t="s">
        <v>129</v>
      </c>
      <c r="F19" s="113" t="s">
        <v>110</v>
      </c>
      <c r="G19" s="113"/>
      <c r="H19" s="81">
        <f>H12*$M$15/100*$M$16/100*$M$17/100*$M$18/100*$M$19/100</f>
        <v>0</v>
      </c>
      <c r="I19" s="81">
        <f t="shared" ref="I19:L19" si="6">I12*$M$15/100*$M$16/100*$M$17/100*$M$18/100*$M$19/100</f>
        <v>3333.9972467913594</v>
      </c>
      <c r="J19" s="81">
        <f t="shared" si="6"/>
        <v>0</v>
      </c>
      <c r="K19" s="81">
        <f t="shared" si="6"/>
        <v>0</v>
      </c>
      <c r="L19" s="81">
        <f t="shared" si="6"/>
        <v>3333.9972467913594</v>
      </c>
      <c r="M19" s="86">
        <v>104.4</v>
      </c>
    </row>
    <row r="20" spans="1:13" x14ac:dyDescent="0.2">
      <c r="A20" s="15">
        <v>1</v>
      </c>
      <c r="B20" s="16" t="s">
        <v>9</v>
      </c>
      <c r="C20" s="17">
        <v>7679.4579999999996</v>
      </c>
      <c r="E20" s="87"/>
      <c r="F20" s="114" t="s">
        <v>111</v>
      </c>
      <c r="G20" s="114"/>
      <c r="H20" s="85">
        <f>SUM(H15:H19)</f>
        <v>58.025730592589767</v>
      </c>
      <c r="I20" s="85">
        <f t="shared" ref="I20:K20" si="7">SUM(I15:I19)</f>
        <v>8020.8882384297349</v>
      </c>
      <c r="J20" s="85">
        <f t="shared" si="7"/>
        <v>1425.7873990760399</v>
      </c>
      <c r="K20" s="85">
        <f t="shared" si="7"/>
        <v>43.409476590480011</v>
      </c>
      <c r="L20" s="85">
        <f>SUM(L15:L19)</f>
        <v>9548.1108446888466</v>
      </c>
      <c r="M20" s="88"/>
    </row>
    <row r="21" spans="1:13" x14ac:dyDescent="0.2">
      <c r="A21" s="15">
        <v>1.1000000000000001</v>
      </c>
      <c r="B21" s="16" t="s">
        <v>10</v>
      </c>
      <c r="C21" s="17">
        <v>6392.223</v>
      </c>
      <c r="E21" s="77" t="s">
        <v>130</v>
      </c>
      <c r="F21" s="106" t="s">
        <v>115</v>
      </c>
      <c r="G21" s="110"/>
      <c r="H21" s="110"/>
      <c r="I21" s="110"/>
      <c r="J21" s="107"/>
      <c r="K21" s="81"/>
      <c r="L21" s="81"/>
      <c r="M21" s="88"/>
    </row>
    <row r="22" spans="1:13" x14ac:dyDescent="0.2">
      <c r="A22" s="15">
        <v>1.2</v>
      </c>
      <c r="B22" s="16" t="s">
        <v>11</v>
      </c>
      <c r="C22" s="17">
        <v>1203.115</v>
      </c>
      <c r="E22" s="79" t="s">
        <v>131</v>
      </c>
      <c r="F22" s="113" t="s">
        <v>106</v>
      </c>
      <c r="G22" s="113"/>
      <c r="H22" s="81">
        <f>H8*$M$22/100*1.2</f>
        <v>0</v>
      </c>
      <c r="I22" s="81">
        <f t="shared" ref="I22:K22" si="8">I8*$M$22/100*1.2</f>
        <v>0</v>
      </c>
      <c r="J22" s="81">
        <f t="shared" si="8"/>
        <v>0</v>
      </c>
      <c r="K22" s="81">
        <f t="shared" si="8"/>
        <v>0</v>
      </c>
      <c r="L22" s="81">
        <f>SUM(H22:K22)</f>
        <v>0</v>
      </c>
      <c r="M22" s="86">
        <v>107.8</v>
      </c>
    </row>
    <row r="23" spans="1:13" x14ac:dyDescent="0.2">
      <c r="A23" s="15">
        <v>1.3</v>
      </c>
      <c r="B23" s="16" t="s">
        <v>12</v>
      </c>
      <c r="C23" s="17">
        <v>84.12</v>
      </c>
      <c r="E23" s="79" t="s">
        <v>132</v>
      </c>
      <c r="F23" s="113" t="s">
        <v>107</v>
      </c>
      <c r="G23" s="113"/>
      <c r="H23" s="81">
        <f>H9*$M$22/100*$M$23/100*1.2</f>
        <v>0</v>
      </c>
      <c r="I23" s="81">
        <f t="shared" ref="I23:K23" si="9">I9*$M$22/100*$M$23/100*1.2</f>
        <v>0</v>
      </c>
      <c r="J23" s="81">
        <f t="shared" si="9"/>
        <v>0</v>
      </c>
      <c r="K23" s="81">
        <f t="shared" si="9"/>
        <v>0</v>
      </c>
      <c r="L23" s="81">
        <f t="shared" ref="L23:L26" si="10">SUM(H23:K23)</f>
        <v>0</v>
      </c>
      <c r="M23" s="86">
        <v>105.3</v>
      </c>
    </row>
    <row r="24" spans="1:13" x14ac:dyDescent="0.2">
      <c r="A24" s="15">
        <v>2</v>
      </c>
      <c r="B24" s="16" t="s">
        <v>13</v>
      </c>
      <c r="C24" s="17">
        <v>9215.35</v>
      </c>
      <c r="E24" s="79" t="s">
        <v>133</v>
      </c>
      <c r="F24" s="113" t="s">
        <v>108</v>
      </c>
      <c r="G24" s="113"/>
      <c r="H24" s="81">
        <f>H10*$M$22/100*$M$23/100*$M$24/100*1.2</f>
        <v>19.909342252799998</v>
      </c>
      <c r="I24" s="81">
        <f t="shared" ref="I24:K24" si="11">I10*$M$22/100*$M$23/100*$M$24/100*1.2</f>
        <v>769.99096743528946</v>
      </c>
      <c r="J24" s="81">
        <f t="shared" si="11"/>
        <v>1710.944878891248</v>
      </c>
      <c r="K24" s="81">
        <f t="shared" si="11"/>
        <v>52.091371908576015</v>
      </c>
      <c r="L24" s="81">
        <f t="shared" si="10"/>
        <v>2552.9365604879135</v>
      </c>
      <c r="M24" s="86">
        <v>104.4</v>
      </c>
    </row>
    <row r="25" spans="1:13" x14ac:dyDescent="0.2">
      <c r="A25" s="15">
        <v>2.1</v>
      </c>
      <c r="B25" s="16" t="s">
        <v>14</v>
      </c>
      <c r="C25" s="17">
        <v>1535.8920000000001</v>
      </c>
      <c r="E25" s="79" t="s">
        <v>134</v>
      </c>
      <c r="F25" s="113" t="s">
        <v>109</v>
      </c>
      <c r="G25" s="113"/>
      <c r="H25" s="81">
        <f>H11*$M$22/100*$M$23/100*$M$24/100*$M$25/100*1.2</f>
        <v>49.721534458307723</v>
      </c>
      <c r="I25" s="81">
        <f t="shared" ref="I25:K25" si="12">I11*$M$22/100*$M$23/100*$M$24/100*$M$25/100*1.2</f>
        <v>4854.278222530761</v>
      </c>
      <c r="J25" s="81">
        <f t="shared" si="12"/>
        <v>0</v>
      </c>
      <c r="K25" s="81">
        <f t="shared" si="12"/>
        <v>0</v>
      </c>
      <c r="L25" s="81">
        <f t="shared" si="10"/>
        <v>4903.9997569890684</v>
      </c>
      <c r="M25" s="86">
        <v>104.4</v>
      </c>
    </row>
    <row r="26" spans="1:13" ht="24" x14ac:dyDescent="0.2">
      <c r="A26" s="15">
        <v>3</v>
      </c>
      <c r="B26" s="16" t="s">
        <v>15</v>
      </c>
      <c r="C26" s="17">
        <v>11457.733487658572</v>
      </c>
      <c r="D26" s="18">
        <f>C26/1.2</f>
        <v>9548.1112397154775</v>
      </c>
      <c r="E26" s="79" t="s">
        <v>135</v>
      </c>
      <c r="F26" s="113" t="s">
        <v>110</v>
      </c>
      <c r="G26" s="113"/>
      <c r="H26" s="81">
        <f>H12*$M$22/100*$M$23/100*$M$24/100*$M$25/100*$M$26/100*1.2</f>
        <v>0</v>
      </c>
      <c r="I26" s="81">
        <f t="shared" ref="I26:K26" si="13">I12*$M$22/100*$M$23/100*$M$24/100*$M$25/100*$M$26/100*1.2</f>
        <v>4000.7966961496313</v>
      </c>
      <c r="J26" s="81">
        <f t="shared" si="13"/>
        <v>0</v>
      </c>
      <c r="K26" s="81">
        <f t="shared" si="13"/>
        <v>0</v>
      </c>
      <c r="L26" s="81">
        <f t="shared" si="10"/>
        <v>4000.7966961496313</v>
      </c>
      <c r="M26" s="86">
        <v>104.4</v>
      </c>
    </row>
    <row r="27" spans="1:13" x14ac:dyDescent="0.2">
      <c r="A27" s="3"/>
      <c r="C27" s="3"/>
      <c r="E27" s="79"/>
      <c r="F27" s="114" t="s">
        <v>111</v>
      </c>
      <c r="G27" s="114"/>
      <c r="H27" s="85">
        <f>SUM(H22:H26)</f>
        <v>69.630876711107717</v>
      </c>
      <c r="I27" s="85">
        <f t="shared" ref="I27:K27" si="14">SUM(I22:I26)</f>
        <v>9625.0658861156808</v>
      </c>
      <c r="J27" s="85">
        <f t="shared" si="14"/>
        <v>1710.944878891248</v>
      </c>
      <c r="K27" s="85">
        <f t="shared" si="14"/>
        <v>52.091371908576015</v>
      </c>
      <c r="L27" s="85">
        <f>SUM(L22:L26)</f>
        <v>11457.733013626614</v>
      </c>
      <c r="M27" s="88"/>
    </row>
    <row r="28" spans="1:13" ht="25.5" customHeight="1" x14ac:dyDescent="0.2">
      <c r="A28" s="94" t="s">
        <v>16</v>
      </c>
      <c r="B28" s="94"/>
      <c r="C28" s="94"/>
      <c r="E28" s="89" t="s">
        <v>113</v>
      </c>
      <c r="F28" s="115" t="s">
        <v>116</v>
      </c>
      <c r="G28" s="115"/>
      <c r="H28" s="90">
        <f>H20</f>
        <v>58.025730592589767</v>
      </c>
      <c r="I28" s="90">
        <f t="shared" ref="I28" si="15">I20</f>
        <v>8020.8882384297349</v>
      </c>
      <c r="J28" s="90">
        <f>J20</f>
        <v>1425.7873990760399</v>
      </c>
      <c r="K28" s="90">
        <f>K20</f>
        <v>43.409476590480011</v>
      </c>
      <c r="L28" s="90">
        <f>L20</f>
        <v>9548.1108446888466</v>
      </c>
      <c r="M28" s="82" t="s">
        <v>102</v>
      </c>
    </row>
    <row r="29" spans="1:13" x14ac:dyDescent="0.2">
      <c r="E29" s="89" t="s">
        <v>114</v>
      </c>
      <c r="F29" s="115" t="s">
        <v>117</v>
      </c>
      <c r="G29" s="115"/>
      <c r="H29" s="90">
        <f>H27</f>
        <v>69.630876711107717</v>
      </c>
      <c r="I29" s="90">
        <f t="shared" ref="I29:K29" si="16">I27</f>
        <v>9625.0658861156808</v>
      </c>
      <c r="J29" s="90">
        <f t="shared" si="16"/>
        <v>1710.944878891248</v>
      </c>
      <c r="K29" s="90">
        <f t="shared" si="16"/>
        <v>52.091371908576015</v>
      </c>
      <c r="L29" s="90">
        <f>SUM(H29:K29)</f>
        <v>11457.733013626614</v>
      </c>
      <c r="M29" s="82" t="s">
        <v>102</v>
      </c>
    </row>
    <row r="31" spans="1:13" ht="15" customHeight="1" x14ac:dyDescent="0.25"/>
    <row r="32" spans="1:13" x14ac:dyDescent="0.25">
      <c r="C32" s="24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00C8F-C007-4591-98F7-E649C12EA56A}">
  <sheetPr>
    <pageSetUpPr fitToPage="1"/>
  </sheetPr>
  <dimension ref="A1:W54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34" customWidth="1"/>
    <col min="2" max="2" width="20.140625" style="34" customWidth="1"/>
    <col min="3" max="3" width="32.7109375" style="64" customWidth="1"/>
    <col min="4" max="8" width="14" style="64" customWidth="1"/>
    <col min="9" max="9" width="9.140625" style="64"/>
    <col min="10" max="14" width="88.7109375" style="65" hidden="1" customWidth="1"/>
    <col min="15" max="20" width="108.85546875" style="65" hidden="1" customWidth="1"/>
    <col min="21" max="21" width="129.5703125" style="65" hidden="1" customWidth="1"/>
    <col min="22" max="23" width="52.85546875" style="65" hidden="1" customWidth="1"/>
    <col min="24" max="16384" width="9.140625" style="64"/>
  </cols>
  <sheetData>
    <row r="1" spans="1:20" s="26" customFormat="1" ht="15" x14ac:dyDescent="0.25">
      <c r="H1" s="27" t="s">
        <v>21</v>
      </c>
    </row>
    <row r="2" spans="1:20" s="26" customFormat="1" ht="15" x14ac:dyDescent="0.25">
      <c r="A2" s="28"/>
      <c r="B2" s="28"/>
      <c r="C2" s="29"/>
      <c r="D2" s="29"/>
      <c r="E2" s="29"/>
      <c r="F2" s="29"/>
      <c r="G2" s="29"/>
      <c r="H2" s="27"/>
    </row>
    <row r="3" spans="1:20" s="26" customFormat="1" ht="15" x14ac:dyDescent="0.25">
      <c r="A3" s="28"/>
      <c r="B3" s="28"/>
      <c r="C3" s="29"/>
      <c r="D3" s="29"/>
      <c r="E3" s="29"/>
      <c r="F3" s="29"/>
      <c r="G3" s="29"/>
      <c r="H3" s="27"/>
    </row>
    <row r="4" spans="1:20" s="26" customFormat="1" ht="15" x14ac:dyDescent="0.25">
      <c r="A4" s="28"/>
      <c r="B4" s="28" t="s">
        <v>0</v>
      </c>
      <c r="C4" s="117" t="s">
        <v>22</v>
      </c>
      <c r="D4" s="117"/>
      <c r="E4" s="117"/>
      <c r="F4" s="117"/>
      <c r="G4" s="117"/>
      <c r="H4" s="29"/>
      <c r="J4" s="30" t="s">
        <v>22</v>
      </c>
      <c r="K4" s="30" t="s">
        <v>23</v>
      </c>
      <c r="L4" s="30" t="s">
        <v>23</v>
      </c>
      <c r="M4" s="30" t="s">
        <v>23</v>
      </c>
      <c r="N4" s="30" t="s">
        <v>23</v>
      </c>
    </row>
    <row r="5" spans="1:20" s="26" customFormat="1" ht="10.5" customHeight="1" x14ac:dyDescent="0.25">
      <c r="A5" s="28"/>
      <c r="B5" s="28"/>
      <c r="C5" s="118" t="s">
        <v>24</v>
      </c>
      <c r="D5" s="118"/>
      <c r="E5" s="118"/>
      <c r="F5" s="118"/>
      <c r="G5" s="118"/>
      <c r="H5" s="29"/>
    </row>
    <row r="6" spans="1:20" s="26" customFormat="1" ht="17.25" customHeight="1" x14ac:dyDescent="0.25">
      <c r="A6" s="28"/>
      <c r="B6" s="29" t="s">
        <v>25</v>
      </c>
      <c r="C6" s="32"/>
      <c r="D6" s="32"/>
      <c r="E6" s="32"/>
      <c r="F6" s="32"/>
      <c r="G6" s="32"/>
      <c r="H6" s="29"/>
    </row>
    <row r="7" spans="1:20" s="26" customFormat="1" ht="17.25" customHeight="1" x14ac:dyDescent="0.25">
      <c r="A7" s="28"/>
      <c r="B7" s="28"/>
      <c r="C7" s="32"/>
      <c r="D7" s="32"/>
      <c r="E7" s="32"/>
      <c r="F7" s="32"/>
      <c r="G7" s="32"/>
      <c r="H7" s="29"/>
    </row>
    <row r="8" spans="1:20" s="26" customFormat="1" ht="17.25" customHeight="1" x14ac:dyDescent="0.25">
      <c r="A8" s="28"/>
      <c r="B8" s="33" t="s">
        <v>26</v>
      </c>
      <c r="C8" s="32"/>
      <c r="D8" s="32"/>
      <c r="E8" s="32"/>
      <c r="F8" s="32"/>
      <c r="G8" s="32"/>
      <c r="H8" s="29"/>
    </row>
    <row r="9" spans="1:20" s="26" customFormat="1" ht="17.25" customHeight="1" x14ac:dyDescent="0.25">
      <c r="A9" s="28"/>
      <c r="B9" s="34" t="s">
        <v>27</v>
      </c>
      <c r="D9" s="27"/>
      <c r="E9" s="32"/>
      <c r="F9" s="32"/>
      <c r="G9" s="32"/>
      <c r="H9" s="29"/>
    </row>
    <row r="10" spans="1:20" s="26" customFormat="1" ht="17.25" customHeight="1" x14ac:dyDescent="0.25">
      <c r="A10" s="28"/>
      <c r="B10" s="28"/>
      <c r="C10" s="119"/>
      <c r="D10" s="119"/>
      <c r="E10" s="119"/>
      <c r="F10" s="119"/>
      <c r="G10" s="119"/>
      <c r="H10" s="29"/>
    </row>
    <row r="11" spans="1:20" s="26" customFormat="1" ht="11.25" customHeight="1" x14ac:dyDescent="0.25">
      <c r="A11" s="35"/>
      <c r="B11" s="35"/>
      <c r="C11" s="118" t="s">
        <v>28</v>
      </c>
      <c r="D11" s="118"/>
      <c r="E11" s="118"/>
      <c r="F11" s="118"/>
      <c r="G11" s="118"/>
      <c r="H11" s="36"/>
    </row>
    <row r="12" spans="1:20" s="26" customFormat="1" ht="11.25" customHeight="1" x14ac:dyDescent="0.25">
      <c r="A12" s="35"/>
      <c r="B12" s="35"/>
      <c r="C12" s="32"/>
      <c r="D12" s="32"/>
      <c r="E12" s="32"/>
      <c r="F12" s="32"/>
      <c r="G12" s="32"/>
      <c r="H12" s="36"/>
    </row>
    <row r="13" spans="1:20" s="26" customFormat="1" ht="18" x14ac:dyDescent="0.25">
      <c r="A13" s="35"/>
      <c r="B13" s="120" t="s">
        <v>29</v>
      </c>
      <c r="C13" s="120"/>
      <c r="D13" s="120"/>
      <c r="E13" s="120"/>
      <c r="F13" s="120"/>
      <c r="G13" s="120"/>
      <c r="H13" s="36"/>
    </row>
    <row r="14" spans="1:20" s="26" customFormat="1" ht="11.25" customHeight="1" x14ac:dyDescent="0.25">
      <c r="A14" s="35"/>
      <c r="B14" s="35"/>
      <c r="C14" s="32"/>
      <c r="D14" s="32"/>
      <c r="E14" s="32"/>
      <c r="F14" s="32"/>
      <c r="G14" s="32"/>
      <c r="H14" s="36"/>
    </row>
    <row r="15" spans="1:20" s="26" customFormat="1" ht="23.25" x14ac:dyDescent="0.25">
      <c r="A15" s="37"/>
      <c r="B15" s="116" t="s">
        <v>18</v>
      </c>
      <c r="C15" s="116"/>
      <c r="D15" s="116"/>
      <c r="E15" s="116"/>
      <c r="F15" s="116"/>
      <c r="G15" s="116"/>
      <c r="H15" s="30"/>
      <c r="O15" s="30" t="s">
        <v>4</v>
      </c>
      <c r="P15" s="30" t="s">
        <v>23</v>
      </c>
      <c r="Q15" s="30" t="s">
        <v>23</v>
      </c>
      <c r="R15" s="30" t="s">
        <v>23</v>
      </c>
      <c r="S15" s="30" t="s">
        <v>23</v>
      </c>
      <c r="T15" s="30" t="s">
        <v>23</v>
      </c>
    </row>
    <row r="16" spans="1:20" s="26" customFormat="1" ht="13.5" customHeight="1" x14ac:dyDescent="0.25">
      <c r="A16" s="38"/>
      <c r="B16" s="121" t="s">
        <v>5</v>
      </c>
      <c r="C16" s="121"/>
      <c r="D16" s="121"/>
      <c r="E16" s="121"/>
      <c r="F16" s="121"/>
      <c r="G16" s="121"/>
      <c r="H16" s="39"/>
    </row>
    <row r="17" spans="1:23" s="26" customFormat="1" ht="9.75" customHeight="1" x14ac:dyDescent="0.25">
      <c r="A17" s="28"/>
      <c r="B17" s="28"/>
      <c r="C17" s="29"/>
      <c r="D17" s="40"/>
      <c r="E17" s="40"/>
      <c r="F17" s="40"/>
      <c r="G17" s="41"/>
      <c r="H17" s="41"/>
    </row>
    <row r="18" spans="1:23" s="26" customFormat="1" ht="15" x14ac:dyDescent="0.25">
      <c r="A18" s="42"/>
      <c r="B18" s="122" t="s">
        <v>30</v>
      </c>
      <c r="C18" s="122"/>
      <c r="D18" s="122"/>
      <c r="E18" s="122"/>
      <c r="F18" s="122"/>
      <c r="G18" s="122"/>
      <c r="H18" s="32"/>
    </row>
    <row r="19" spans="1:23" s="26" customFormat="1" ht="9.75" customHeight="1" x14ac:dyDescent="0.25">
      <c r="A19" s="28"/>
      <c r="B19" s="28"/>
      <c r="C19" s="29"/>
      <c r="D19" s="32"/>
      <c r="E19" s="32"/>
      <c r="F19" s="32"/>
      <c r="G19" s="32"/>
      <c r="H19" s="32"/>
    </row>
    <row r="20" spans="1:23" s="26" customFormat="1" ht="16.5" customHeight="1" x14ac:dyDescent="0.25">
      <c r="A20" s="123" t="s">
        <v>6</v>
      </c>
      <c r="B20" s="123" t="s">
        <v>31</v>
      </c>
      <c r="C20" s="126" t="s">
        <v>32</v>
      </c>
      <c r="D20" s="129" t="s">
        <v>33</v>
      </c>
      <c r="E20" s="129"/>
      <c r="F20" s="129"/>
      <c r="G20" s="129"/>
      <c r="H20" s="129" t="s">
        <v>34</v>
      </c>
    </row>
    <row r="21" spans="1:23" s="26" customFormat="1" ht="50.25" customHeight="1" x14ac:dyDescent="0.25">
      <c r="A21" s="124"/>
      <c r="B21" s="124"/>
      <c r="C21" s="127"/>
      <c r="D21" s="126" t="s">
        <v>35</v>
      </c>
      <c r="E21" s="126" t="s">
        <v>36</v>
      </c>
      <c r="F21" s="126" t="s">
        <v>37</v>
      </c>
      <c r="G21" s="133" t="s">
        <v>38</v>
      </c>
      <c r="H21" s="129"/>
    </row>
    <row r="22" spans="1:23" s="26" customFormat="1" ht="3.75" customHeight="1" x14ac:dyDescent="0.25">
      <c r="A22" s="125"/>
      <c r="B22" s="125"/>
      <c r="C22" s="128"/>
      <c r="D22" s="128"/>
      <c r="E22" s="128"/>
      <c r="F22" s="128"/>
      <c r="G22" s="134"/>
      <c r="H22" s="129"/>
    </row>
    <row r="23" spans="1:23" s="26" customFormat="1" ht="15" x14ac:dyDescent="0.25">
      <c r="A23" s="43">
        <v>1</v>
      </c>
      <c r="B23" s="43">
        <v>2</v>
      </c>
      <c r="C23" s="44">
        <v>3</v>
      </c>
      <c r="D23" s="44">
        <v>4</v>
      </c>
      <c r="E23" s="44">
        <v>5</v>
      </c>
      <c r="F23" s="44">
        <v>6</v>
      </c>
      <c r="G23" s="44">
        <v>7</v>
      </c>
      <c r="H23" s="44">
        <v>8</v>
      </c>
    </row>
    <row r="24" spans="1:23" s="26" customFormat="1" ht="15" x14ac:dyDescent="0.25">
      <c r="A24" s="130" t="s">
        <v>39</v>
      </c>
      <c r="B24" s="131"/>
      <c r="C24" s="131"/>
      <c r="D24" s="131"/>
      <c r="E24" s="131"/>
      <c r="F24" s="131"/>
      <c r="G24" s="131"/>
      <c r="H24" s="132"/>
      <c r="U24" s="45" t="s">
        <v>39</v>
      </c>
    </row>
    <row r="25" spans="1:23" s="26" customFormat="1" ht="15" x14ac:dyDescent="0.25">
      <c r="A25" s="43" t="s">
        <v>40</v>
      </c>
      <c r="B25" s="46" t="s">
        <v>41</v>
      </c>
      <c r="C25" s="47" t="s">
        <v>42</v>
      </c>
      <c r="D25" s="48">
        <v>541.44799999999998</v>
      </c>
      <c r="E25" s="49"/>
      <c r="F25" s="50">
        <v>1203.115</v>
      </c>
      <c r="G25" s="49"/>
      <c r="H25" s="50">
        <v>1744.5630000000001</v>
      </c>
      <c r="U25" s="45"/>
    </row>
    <row r="26" spans="1:23" s="26" customFormat="1" ht="23.25" x14ac:dyDescent="0.25">
      <c r="A26" s="51"/>
      <c r="B26" s="135" t="s">
        <v>43</v>
      </c>
      <c r="C26" s="136"/>
      <c r="D26" s="52">
        <v>541.44799999999998</v>
      </c>
      <c r="E26" s="53"/>
      <c r="F26" s="54">
        <v>1203.115</v>
      </c>
      <c r="G26" s="55"/>
      <c r="H26" s="54">
        <v>1744.5630000000001</v>
      </c>
      <c r="U26" s="45"/>
      <c r="V26" s="56" t="s">
        <v>43</v>
      </c>
    </row>
    <row r="27" spans="1:23" s="26" customFormat="1" ht="15" x14ac:dyDescent="0.25">
      <c r="A27" s="130" t="s">
        <v>44</v>
      </c>
      <c r="B27" s="131"/>
      <c r="C27" s="131"/>
      <c r="D27" s="131"/>
      <c r="E27" s="131"/>
      <c r="F27" s="131"/>
      <c r="G27" s="131"/>
      <c r="H27" s="132"/>
      <c r="U27" s="45" t="s">
        <v>44</v>
      </c>
      <c r="V27" s="56"/>
    </row>
    <row r="28" spans="1:23" s="26" customFormat="1" ht="15" x14ac:dyDescent="0.25">
      <c r="A28" s="51"/>
      <c r="B28" s="137" t="s">
        <v>45</v>
      </c>
      <c r="C28" s="138"/>
      <c r="D28" s="52">
        <v>541.44799999999998</v>
      </c>
      <c r="E28" s="53"/>
      <c r="F28" s="54">
        <v>1203.115</v>
      </c>
      <c r="G28" s="55"/>
      <c r="H28" s="54">
        <v>1744.5630000000001</v>
      </c>
      <c r="U28" s="45"/>
      <c r="V28" s="56"/>
      <c r="W28" s="57" t="s">
        <v>45</v>
      </c>
    </row>
    <row r="29" spans="1:23" s="26" customFormat="1" ht="15" x14ac:dyDescent="0.25">
      <c r="A29" s="130" t="s">
        <v>46</v>
      </c>
      <c r="B29" s="131"/>
      <c r="C29" s="131"/>
      <c r="D29" s="131"/>
      <c r="E29" s="131"/>
      <c r="F29" s="131"/>
      <c r="G29" s="131"/>
      <c r="H29" s="132"/>
      <c r="U29" s="45" t="s">
        <v>46</v>
      </c>
      <c r="V29" s="56"/>
      <c r="W29" s="57"/>
    </row>
    <row r="30" spans="1:23" s="26" customFormat="1" ht="15" x14ac:dyDescent="0.25">
      <c r="A30" s="51"/>
      <c r="B30" s="137" t="s">
        <v>47</v>
      </c>
      <c r="C30" s="138"/>
      <c r="D30" s="52">
        <v>541.44799999999998</v>
      </c>
      <c r="E30" s="53"/>
      <c r="F30" s="54">
        <v>1203.115</v>
      </c>
      <c r="G30" s="55"/>
      <c r="H30" s="54">
        <v>1744.5630000000001</v>
      </c>
      <c r="U30" s="45"/>
      <c r="V30" s="56"/>
      <c r="W30" s="57" t="s">
        <v>47</v>
      </c>
    </row>
    <row r="31" spans="1:23" s="26" customFormat="1" ht="15" x14ac:dyDescent="0.25">
      <c r="A31" s="130" t="s">
        <v>48</v>
      </c>
      <c r="B31" s="131"/>
      <c r="C31" s="131"/>
      <c r="D31" s="131"/>
      <c r="E31" s="131"/>
      <c r="F31" s="131"/>
      <c r="G31" s="131"/>
      <c r="H31" s="132"/>
      <c r="U31" s="45" t="s">
        <v>48</v>
      </c>
      <c r="V31" s="56"/>
      <c r="W31" s="57"/>
    </row>
    <row r="32" spans="1:23" s="26" customFormat="1" ht="15" x14ac:dyDescent="0.25">
      <c r="A32" s="43" t="s">
        <v>40</v>
      </c>
      <c r="B32" s="46"/>
      <c r="C32" s="47" t="s">
        <v>49</v>
      </c>
      <c r="D32" s="49"/>
      <c r="E32" s="49"/>
      <c r="F32" s="49"/>
      <c r="G32" s="49"/>
      <c r="H32" s="49"/>
      <c r="U32" s="45"/>
      <c r="V32" s="56"/>
      <c r="W32" s="57"/>
    </row>
    <row r="33" spans="1:23" s="26" customFormat="1" ht="15" x14ac:dyDescent="0.25">
      <c r="A33" s="43" t="s">
        <v>50</v>
      </c>
      <c r="B33" s="46"/>
      <c r="C33" s="47" t="s">
        <v>51</v>
      </c>
      <c r="D33" s="49"/>
      <c r="E33" s="49"/>
      <c r="F33" s="49"/>
      <c r="G33" s="49"/>
      <c r="H33" s="49"/>
      <c r="U33" s="45"/>
      <c r="V33" s="56"/>
      <c r="W33" s="57"/>
    </row>
    <row r="34" spans="1:23" s="26" customFormat="1" ht="15" x14ac:dyDescent="0.25">
      <c r="A34" s="43" t="s">
        <v>52</v>
      </c>
      <c r="B34" s="46"/>
      <c r="C34" s="47" t="s">
        <v>53</v>
      </c>
      <c r="D34" s="49"/>
      <c r="E34" s="49"/>
      <c r="F34" s="49"/>
      <c r="G34" s="49"/>
      <c r="H34" s="49"/>
      <c r="U34" s="45"/>
      <c r="V34" s="56"/>
      <c r="W34" s="57"/>
    </row>
    <row r="35" spans="1:23" s="26" customFormat="1" ht="15" x14ac:dyDescent="0.25">
      <c r="A35" s="43" t="s">
        <v>54</v>
      </c>
      <c r="B35" s="46"/>
      <c r="C35" s="47" t="s">
        <v>55</v>
      </c>
      <c r="D35" s="49"/>
      <c r="E35" s="49"/>
      <c r="F35" s="49"/>
      <c r="G35" s="49"/>
      <c r="H35" s="49"/>
      <c r="U35" s="45"/>
      <c r="V35" s="56"/>
      <c r="W35" s="57"/>
    </row>
    <row r="36" spans="1:23" s="26" customFormat="1" ht="15" x14ac:dyDescent="0.25">
      <c r="A36" s="43" t="s">
        <v>56</v>
      </c>
      <c r="B36" s="46"/>
      <c r="C36" s="47" t="s">
        <v>57</v>
      </c>
      <c r="D36" s="49"/>
      <c r="E36" s="49"/>
      <c r="F36" s="49"/>
      <c r="G36" s="49"/>
      <c r="H36" s="49"/>
      <c r="U36" s="45"/>
      <c r="V36" s="56"/>
      <c r="W36" s="57"/>
    </row>
    <row r="37" spans="1:23" s="26" customFormat="1" ht="15" x14ac:dyDescent="0.25">
      <c r="A37" s="43" t="s">
        <v>58</v>
      </c>
      <c r="B37" s="46"/>
      <c r="C37" s="47" t="s">
        <v>59</v>
      </c>
      <c r="D37" s="49"/>
      <c r="E37" s="49"/>
      <c r="F37" s="49"/>
      <c r="G37" s="49"/>
      <c r="H37" s="49"/>
      <c r="U37" s="45"/>
      <c r="V37" s="56"/>
      <c r="W37" s="57"/>
    </row>
    <row r="38" spans="1:23" s="26" customFormat="1" ht="15" x14ac:dyDescent="0.25">
      <c r="A38" s="43" t="s">
        <v>60</v>
      </c>
      <c r="B38" s="46"/>
      <c r="C38" s="47" t="s">
        <v>61</v>
      </c>
      <c r="D38" s="49"/>
      <c r="E38" s="49"/>
      <c r="F38" s="49"/>
      <c r="G38" s="58">
        <v>36.630000000000003</v>
      </c>
      <c r="H38" s="58">
        <v>36.630000000000003</v>
      </c>
      <c r="U38" s="45"/>
      <c r="V38" s="56"/>
      <c r="W38" s="57"/>
    </row>
    <row r="39" spans="1:23" s="26" customFormat="1" ht="15" x14ac:dyDescent="0.25">
      <c r="A39" s="51"/>
      <c r="B39" s="135" t="s">
        <v>62</v>
      </c>
      <c r="C39" s="136"/>
      <c r="D39" s="53"/>
      <c r="E39" s="53"/>
      <c r="F39" s="55"/>
      <c r="G39" s="59">
        <v>36.630000000000003</v>
      </c>
      <c r="H39" s="59">
        <v>36.630000000000003</v>
      </c>
      <c r="U39" s="45"/>
      <c r="V39" s="56" t="s">
        <v>62</v>
      </c>
      <c r="W39" s="57"/>
    </row>
    <row r="40" spans="1:23" s="26" customFormat="1" ht="15" x14ac:dyDescent="0.25">
      <c r="A40" s="51"/>
      <c r="B40" s="137" t="s">
        <v>63</v>
      </c>
      <c r="C40" s="138"/>
      <c r="D40" s="52">
        <v>541.44799999999998</v>
      </c>
      <c r="E40" s="53"/>
      <c r="F40" s="54">
        <v>1203.115</v>
      </c>
      <c r="G40" s="59">
        <v>36.630000000000003</v>
      </c>
      <c r="H40" s="54">
        <v>1781.193</v>
      </c>
      <c r="U40" s="45"/>
      <c r="V40" s="56"/>
      <c r="W40" s="57" t="s">
        <v>63</v>
      </c>
    </row>
    <row r="41" spans="1:23" s="26" customFormat="1" ht="48.75" x14ac:dyDescent="0.25">
      <c r="A41" s="130" t="s">
        <v>64</v>
      </c>
      <c r="B41" s="131"/>
      <c r="C41" s="131"/>
      <c r="D41" s="131"/>
      <c r="E41" s="131"/>
      <c r="F41" s="131"/>
      <c r="G41" s="131"/>
      <c r="H41" s="132"/>
      <c r="U41" s="45" t="s">
        <v>64</v>
      </c>
      <c r="V41" s="56"/>
      <c r="W41" s="57"/>
    </row>
    <row r="42" spans="1:23" s="26" customFormat="1" ht="15" x14ac:dyDescent="0.25">
      <c r="A42" s="43" t="s">
        <v>40</v>
      </c>
      <c r="B42" s="46"/>
      <c r="C42" s="47" t="s">
        <v>65</v>
      </c>
      <c r="D42" s="49"/>
      <c r="E42" s="49"/>
      <c r="F42" s="49"/>
      <c r="G42" s="49"/>
      <c r="H42" s="49"/>
      <c r="U42" s="45"/>
      <c r="V42" s="56"/>
      <c r="W42" s="57"/>
    </row>
    <row r="43" spans="1:23" s="26" customFormat="1" ht="15" x14ac:dyDescent="0.25">
      <c r="A43" s="43" t="s">
        <v>50</v>
      </c>
      <c r="B43" s="46"/>
      <c r="C43" s="47" t="s">
        <v>66</v>
      </c>
      <c r="D43" s="49"/>
      <c r="E43" s="49"/>
      <c r="F43" s="49"/>
      <c r="G43" s="49"/>
      <c r="H43" s="49"/>
      <c r="U43" s="45"/>
      <c r="V43" s="56"/>
      <c r="W43" s="57"/>
    </row>
    <row r="44" spans="1:23" s="26" customFormat="1" ht="15" x14ac:dyDescent="0.25">
      <c r="A44" s="43" t="s">
        <v>52</v>
      </c>
      <c r="B44" s="46"/>
      <c r="C44" s="47" t="s">
        <v>67</v>
      </c>
      <c r="D44" s="49"/>
      <c r="E44" s="49"/>
      <c r="F44" s="49"/>
      <c r="G44" s="49"/>
      <c r="H44" s="49"/>
      <c r="U44" s="45"/>
      <c r="V44" s="56"/>
      <c r="W44" s="57"/>
    </row>
    <row r="45" spans="1:23" s="26" customFormat="1" ht="15" x14ac:dyDescent="0.25">
      <c r="A45" s="43" t="s">
        <v>54</v>
      </c>
      <c r="B45" s="46"/>
      <c r="C45" s="47" t="s">
        <v>68</v>
      </c>
      <c r="D45" s="49"/>
      <c r="E45" s="49"/>
      <c r="F45" s="49"/>
      <c r="G45" s="49"/>
      <c r="H45" s="49"/>
      <c r="U45" s="45"/>
      <c r="V45" s="56"/>
      <c r="W45" s="57"/>
    </row>
    <row r="46" spans="1:23" s="26" customFormat="1" ht="15" x14ac:dyDescent="0.25">
      <c r="A46" s="43" t="s">
        <v>58</v>
      </c>
      <c r="B46" s="46"/>
      <c r="C46" s="47" t="s">
        <v>69</v>
      </c>
      <c r="D46" s="49"/>
      <c r="E46" s="49"/>
      <c r="F46" s="49"/>
      <c r="G46" s="60">
        <v>14</v>
      </c>
      <c r="H46" s="60">
        <v>14</v>
      </c>
      <c r="U46" s="45"/>
      <c r="V46" s="56"/>
      <c r="W46" s="57"/>
    </row>
    <row r="47" spans="1:23" s="26" customFormat="1" ht="113.25" x14ac:dyDescent="0.25">
      <c r="A47" s="51"/>
      <c r="B47" s="135" t="s">
        <v>70</v>
      </c>
      <c r="C47" s="136"/>
      <c r="D47" s="53"/>
      <c r="E47" s="53"/>
      <c r="F47" s="55"/>
      <c r="G47" s="61">
        <v>14</v>
      </c>
      <c r="H47" s="61">
        <v>14</v>
      </c>
      <c r="U47" s="45"/>
      <c r="V47" s="56" t="s">
        <v>70</v>
      </c>
      <c r="W47" s="57"/>
    </row>
    <row r="48" spans="1:23" s="26" customFormat="1" ht="15" x14ac:dyDescent="0.25">
      <c r="A48" s="51"/>
      <c r="B48" s="137" t="s">
        <v>71</v>
      </c>
      <c r="C48" s="138"/>
      <c r="D48" s="52">
        <v>541.44799999999998</v>
      </c>
      <c r="E48" s="53"/>
      <c r="F48" s="54">
        <v>1203.115</v>
      </c>
      <c r="G48" s="59">
        <v>50.63</v>
      </c>
      <c r="H48" s="54">
        <v>1795.193</v>
      </c>
      <c r="U48" s="45"/>
      <c r="V48" s="56"/>
      <c r="W48" s="57" t="s">
        <v>71</v>
      </c>
    </row>
    <row r="49" spans="1:23" s="26" customFormat="1" ht="15" x14ac:dyDescent="0.25">
      <c r="A49" s="130" t="s">
        <v>72</v>
      </c>
      <c r="B49" s="131"/>
      <c r="C49" s="131"/>
      <c r="D49" s="131"/>
      <c r="E49" s="131"/>
      <c r="F49" s="131"/>
      <c r="G49" s="131"/>
      <c r="H49" s="132"/>
      <c r="U49" s="45" t="s">
        <v>72</v>
      </c>
      <c r="V49" s="56"/>
      <c r="W49" s="57"/>
    </row>
    <row r="50" spans="1:23" s="26" customFormat="1" ht="15" x14ac:dyDescent="0.25">
      <c r="A50" s="51"/>
      <c r="B50" s="137" t="s">
        <v>73</v>
      </c>
      <c r="C50" s="138"/>
      <c r="D50" s="52">
        <v>541.44799999999998</v>
      </c>
      <c r="E50" s="53"/>
      <c r="F50" s="54">
        <v>1203.115</v>
      </c>
      <c r="G50" s="59">
        <v>50.63</v>
      </c>
      <c r="H50" s="54">
        <v>1795.193</v>
      </c>
      <c r="U50" s="45"/>
      <c r="V50" s="56"/>
      <c r="W50" s="57" t="s">
        <v>73</v>
      </c>
    </row>
    <row r="51" spans="1:23" s="26" customFormat="1" ht="15" x14ac:dyDescent="0.25">
      <c r="A51" s="130" t="s">
        <v>74</v>
      </c>
      <c r="B51" s="131"/>
      <c r="C51" s="131"/>
      <c r="D51" s="131"/>
      <c r="E51" s="131"/>
      <c r="F51" s="131"/>
      <c r="G51" s="131"/>
      <c r="H51" s="132"/>
      <c r="U51" s="45" t="s">
        <v>74</v>
      </c>
      <c r="V51" s="56"/>
      <c r="W51" s="57"/>
    </row>
    <row r="52" spans="1:23" s="26" customFormat="1" ht="15" x14ac:dyDescent="0.25">
      <c r="A52" s="43" t="s">
        <v>40</v>
      </c>
      <c r="B52" s="46" t="s">
        <v>75</v>
      </c>
      <c r="C52" s="47" t="s">
        <v>76</v>
      </c>
      <c r="D52" s="58">
        <v>108.29</v>
      </c>
      <c r="E52" s="49"/>
      <c r="F52" s="48">
        <v>240.62299999999999</v>
      </c>
      <c r="G52" s="48">
        <v>10.125999999999999</v>
      </c>
      <c r="H52" s="48">
        <v>359.03899999999999</v>
      </c>
      <c r="U52" s="45"/>
      <c r="V52" s="56"/>
      <c r="W52" s="57"/>
    </row>
    <row r="53" spans="1:23" s="26" customFormat="1" ht="15" x14ac:dyDescent="0.25">
      <c r="A53" s="51"/>
      <c r="B53" s="135" t="s">
        <v>77</v>
      </c>
      <c r="C53" s="136"/>
      <c r="D53" s="62">
        <v>108.29</v>
      </c>
      <c r="E53" s="53"/>
      <c r="F53" s="63">
        <v>240.62299999999999</v>
      </c>
      <c r="G53" s="63">
        <v>10.125999999999999</v>
      </c>
      <c r="H53" s="63">
        <v>359.03899999999999</v>
      </c>
      <c r="U53" s="45"/>
      <c r="V53" s="56" t="s">
        <v>77</v>
      </c>
      <c r="W53" s="57"/>
    </row>
    <row r="54" spans="1:23" s="26" customFormat="1" ht="15" x14ac:dyDescent="0.25">
      <c r="A54" s="51"/>
      <c r="B54" s="137" t="s">
        <v>78</v>
      </c>
      <c r="C54" s="138"/>
      <c r="D54" s="52">
        <v>649.73800000000006</v>
      </c>
      <c r="E54" s="53"/>
      <c r="F54" s="54">
        <v>1443.7380000000001</v>
      </c>
      <c r="G54" s="63">
        <v>60.756</v>
      </c>
      <c r="H54" s="54">
        <v>2154.232</v>
      </c>
      <c r="U54" s="45"/>
      <c r="V54" s="56"/>
      <c r="W54" s="57" t="s">
        <v>78</v>
      </c>
    </row>
  </sheetData>
  <mergeCells count="34">
    <mergeCell ref="B50:C50"/>
    <mergeCell ref="A51:H51"/>
    <mergeCell ref="B53:C53"/>
    <mergeCell ref="B54:C54"/>
    <mergeCell ref="B39:C39"/>
    <mergeCell ref="B40:C40"/>
    <mergeCell ref="A41:H41"/>
    <mergeCell ref="B47:C47"/>
    <mergeCell ref="B48:C48"/>
    <mergeCell ref="A49:H4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1537F-5DA2-44DB-9FC4-B80F4C12680B}">
  <dimension ref="A1:I54"/>
  <sheetViews>
    <sheetView zoomScale="82" zoomScaleNormal="82" workbookViewId="0">
      <selection activeCell="C26" sqref="C26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customWidth="1"/>
    <col min="5" max="5" width="10.85546875" style="2" customWidth="1"/>
    <col min="6" max="6" width="8.8554687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19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136</v>
      </c>
      <c r="C6" s="7">
        <f>C26</f>
        <v>2552.9370345198718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2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92" t="s">
        <v>3</v>
      </c>
      <c r="C12" s="92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39" t="s">
        <v>18</v>
      </c>
      <c r="C14" s="139"/>
    </row>
    <row r="15" spans="1:3" ht="15" x14ac:dyDescent="0.2">
      <c r="A15" s="5"/>
      <c r="B15" s="93" t="s">
        <v>5</v>
      </c>
      <c r="C15" s="93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6</v>
      </c>
      <c r="B18" s="12" t="s">
        <v>7</v>
      </c>
      <c r="C18" s="13" t="s">
        <v>8</v>
      </c>
      <c r="D18" s="10"/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9</v>
      </c>
      <c r="C20" s="17">
        <v>1795.193</v>
      </c>
      <c r="D20" s="18"/>
    </row>
    <row r="21" spans="1:9" x14ac:dyDescent="0.2">
      <c r="A21" s="15">
        <v>1.1000000000000001</v>
      </c>
      <c r="B21" s="16" t="s">
        <v>10</v>
      </c>
      <c r="C21" s="19">
        <v>541.44799999999998</v>
      </c>
      <c r="D21" s="20"/>
    </row>
    <row r="22" spans="1:9" x14ac:dyDescent="0.2">
      <c r="A22" s="15">
        <v>1.2</v>
      </c>
      <c r="B22" s="16" t="s">
        <v>11</v>
      </c>
      <c r="C22" s="21">
        <v>1203.115</v>
      </c>
      <c r="D22" s="20"/>
    </row>
    <row r="23" spans="1:9" x14ac:dyDescent="0.2">
      <c r="A23" s="15">
        <v>1.3</v>
      </c>
      <c r="B23" s="16" t="s">
        <v>12</v>
      </c>
      <c r="C23" s="21">
        <v>50.63</v>
      </c>
      <c r="D23" s="20"/>
    </row>
    <row r="24" spans="1:9" x14ac:dyDescent="0.2">
      <c r="A24" s="15">
        <v>2</v>
      </c>
      <c r="B24" s="16" t="s">
        <v>13</v>
      </c>
      <c r="C24" s="21">
        <v>2154.232</v>
      </c>
    </row>
    <row r="25" spans="1:9" x14ac:dyDescent="0.2">
      <c r="A25" s="15">
        <v>2.1</v>
      </c>
      <c r="B25" s="16" t="s">
        <v>14</v>
      </c>
      <c r="C25" s="21">
        <v>359.03899999999999</v>
      </c>
    </row>
    <row r="26" spans="1:9" ht="24" x14ac:dyDescent="0.2">
      <c r="A26" s="15">
        <v>3</v>
      </c>
      <c r="B26" s="16" t="s">
        <v>15</v>
      </c>
      <c r="C26" s="22">
        <v>2552.9370345198718</v>
      </c>
    </row>
    <row r="27" spans="1:9" ht="15" x14ac:dyDescent="0.25">
      <c r="A27" s="3"/>
      <c r="C27" s="3"/>
      <c r="H27" s="23"/>
      <c r="I27" s="23"/>
    </row>
    <row r="28" spans="1:9" ht="25.5" customHeight="1" x14ac:dyDescent="0.25">
      <c r="A28" s="94" t="s">
        <v>16</v>
      </c>
      <c r="B28" s="94"/>
      <c r="C28" s="94"/>
      <c r="H28" s="23"/>
      <c r="I28" s="23"/>
    </row>
    <row r="29" spans="1:9" ht="15" x14ac:dyDescent="0.25">
      <c r="H29" s="23"/>
      <c r="I29" s="23"/>
    </row>
    <row r="31" spans="1:9" ht="15" customHeight="1" x14ac:dyDescent="0.2"/>
    <row r="32" spans="1:9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AF658-276E-44E2-A822-924189AD04C4}">
  <sheetPr>
    <pageSetUpPr fitToPage="1"/>
  </sheetPr>
  <dimension ref="A1:W66"/>
  <sheetViews>
    <sheetView topLeftCell="A7" workbookViewId="0">
      <selection activeCell="B15" sqref="B15:G15"/>
    </sheetView>
  </sheetViews>
  <sheetFormatPr defaultColWidth="9.140625" defaultRowHeight="11.25" customHeight="1" x14ac:dyDescent="0.2"/>
  <cols>
    <col min="1" max="1" width="6.7109375" style="34" customWidth="1"/>
    <col min="2" max="2" width="20.140625" style="34" customWidth="1"/>
    <col min="3" max="3" width="32.7109375" style="64" customWidth="1"/>
    <col min="4" max="8" width="14" style="64" customWidth="1"/>
    <col min="9" max="9" width="9.140625" style="64"/>
    <col min="10" max="14" width="88.7109375" style="65" hidden="1" customWidth="1"/>
    <col min="15" max="20" width="108.85546875" style="65" hidden="1" customWidth="1"/>
    <col min="21" max="21" width="129.5703125" style="65" hidden="1" customWidth="1"/>
    <col min="22" max="23" width="52.85546875" style="65" hidden="1" customWidth="1"/>
    <col min="24" max="16384" width="9.140625" style="64"/>
  </cols>
  <sheetData>
    <row r="1" spans="1:20" s="26" customFormat="1" ht="15" x14ac:dyDescent="0.25">
      <c r="H1" s="27" t="s">
        <v>21</v>
      </c>
    </row>
    <row r="2" spans="1:20" s="26" customFormat="1" ht="15" x14ac:dyDescent="0.25">
      <c r="A2" s="28"/>
      <c r="B2" s="28"/>
      <c r="C2" s="29"/>
      <c r="D2" s="29"/>
      <c r="E2" s="29"/>
      <c r="F2" s="29"/>
      <c r="G2" s="29"/>
      <c r="H2" s="27"/>
    </row>
    <row r="3" spans="1:20" s="26" customFormat="1" ht="15" x14ac:dyDescent="0.25">
      <c r="A3" s="28"/>
      <c r="B3" s="28"/>
      <c r="C3" s="29"/>
      <c r="D3" s="29"/>
      <c r="E3" s="29"/>
      <c r="F3" s="29"/>
      <c r="G3" s="29"/>
      <c r="H3" s="27"/>
    </row>
    <row r="4" spans="1:20" s="26" customFormat="1" ht="15" x14ac:dyDescent="0.25">
      <c r="A4" s="28"/>
      <c r="B4" s="28" t="s">
        <v>0</v>
      </c>
      <c r="C4" s="117" t="s">
        <v>22</v>
      </c>
      <c r="D4" s="117"/>
      <c r="E4" s="117"/>
      <c r="F4" s="117"/>
      <c r="G4" s="117"/>
      <c r="H4" s="29"/>
      <c r="J4" s="30" t="s">
        <v>22</v>
      </c>
      <c r="K4" s="30" t="s">
        <v>23</v>
      </c>
      <c r="L4" s="30" t="s">
        <v>23</v>
      </c>
      <c r="M4" s="30" t="s">
        <v>23</v>
      </c>
      <c r="N4" s="30" t="s">
        <v>23</v>
      </c>
    </row>
    <row r="5" spans="1:20" s="26" customFormat="1" ht="10.5" customHeight="1" x14ac:dyDescent="0.25">
      <c r="A5" s="28"/>
      <c r="B5" s="28"/>
      <c r="C5" s="118" t="s">
        <v>24</v>
      </c>
      <c r="D5" s="118"/>
      <c r="E5" s="118"/>
      <c r="F5" s="118"/>
      <c r="G5" s="118"/>
      <c r="H5" s="29"/>
    </row>
    <row r="6" spans="1:20" s="26" customFormat="1" ht="17.25" customHeight="1" x14ac:dyDescent="0.25">
      <c r="A6" s="28"/>
      <c r="B6" s="29" t="s">
        <v>25</v>
      </c>
      <c r="C6" s="32"/>
      <c r="D6" s="32"/>
      <c r="E6" s="32"/>
      <c r="F6" s="32"/>
      <c r="G6" s="32"/>
      <c r="H6" s="29"/>
    </row>
    <row r="7" spans="1:20" s="26" customFormat="1" ht="17.25" customHeight="1" x14ac:dyDescent="0.25">
      <c r="A7" s="28"/>
      <c r="B7" s="28"/>
      <c r="C7" s="32"/>
      <c r="D7" s="32"/>
      <c r="E7" s="32"/>
      <c r="F7" s="32"/>
      <c r="G7" s="32"/>
      <c r="H7" s="29"/>
    </row>
    <row r="8" spans="1:20" s="26" customFormat="1" ht="17.25" customHeight="1" x14ac:dyDescent="0.25">
      <c r="A8" s="28"/>
      <c r="B8" s="33" t="s">
        <v>79</v>
      </c>
      <c r="C8" s="32"/>
      <c r="D8" s="32"/>
      <c r="E8" s="32"/>
      <c r="F8" s="32"/>
      <c r="G8" s="32"/>
      <c r="H8" s="29"/>
    </row>
    <row r="9" spans="1:20" s="26" customFormat="1" ht="17.25" customHeight="1" x14ac:dyDescent="0.25">
      <c r="A9" s="28"/>
      <c r="B9" s="34" t="s">
        <v>27</v>
      </c>
      <c r="D9" s="27"/>
      <c r="E9" s="32"/>
      <c r="F9" s="32"/>
      <c r="G9" s="32"/>
      <c r="H9" s="29"/>
    </row>
    <row r="10" spans="1:20" s="26" customFormat="1" ht="17.25" customHeight="1" x14ac:dyDescent="0.25">
      <c r="A10" s="28"/>
      <c r="B10" s="28"/>
      <c r="C10" s="119"/>
      <c r="D10" s="119"/>
      <c r="E10" s="119"/>
      <c r="F10" s="119"/>
      <c r="G10" s="119"/>
      <c r="H10" s="29"/>
    </row>
    <row r="11" spans="1:20" s="26" customFormat="1" ht="11.25" customHeight="1" x14ac:dyDescent="0.25">
      <c r="A11" s="35"/>
      <c r="B11" s="35"/>
      <c r="C11" s="118" t="s">
        <v>28</v>
      </c>
      <c r="D11" s="118"/>
      <c r="E11" s="118"/>
      <c r="F11" s="118"/>
      <c r="G11" s="118"/>
      <c r="H11" s="36"/>
    </row>
    <row r="12" spans="1:20" s="26" customFormat="1" ht="11.25" customHeight="1" x14ac:dyDescent="0.25">
      <c r="A12" s="35"/>
      <c r="B12" s="35"/>
      <c r="C12" s="32"/>
      <c r="D12" s="32"/>
      <c r="E12" s="32"/>
      <c r="F12" s="32"/>
      <c r="G12" s="32"/>
      <c r="H12" s="36"/>
    </row>
    <row r="13" spans="1:20" s="26" customFormat="1" ht="18" x14ac:dyDescent="0.25">
      <c r="A13" s="35"/>
      <c r="B13" s="120" t="s">
        <v>29</v>
      </c>
      <c r="C13" s="120"/>
      <c r="D13" s="120"/>
      <c r="E13" s="120"/>
      <c r="F13" s="120"/>
      <c r="G13" s="120"/>
      <c r="H13" s="36"/>
    </row>
    <row r="14" spans="1:20" s="26" customFormat="1" ht="11.25" customHeight="1" x14ac:dyDescent="0.25">
      <c r="A14" s="35"/>
      <c r="B14" s="35"/>
      <c r="C14" s="32"/>
      <c r="D14" s="32"/>
      <c r="E14" s="32"/>
      <c r="F14" s="32"/>
      <c r="G14" s="32"/>
      <c r="H14" s="36"/>
    </row>
    <row r="15" spans="1:20" s="26" customFormat="1" ht="23.25" customHeight="1" x14ac:dyDescent="0.25">
      <c r="A15" s="37"/>
      <c r="B15" s="116" t="s">
        <v>18</v>
      </c>
      <c r="C15" s="116"/>
      <c r="D15" s="116"/>
      <c r="E15" s="116"/>
      <c r="F15" s="116"/>
      <c r="G15" s="116"/>
      <c r="H15" s="30"/>
      <c r="O15" s="30" t="s">
        <v>4</v>
      </c>
      <c r="P15" s="30" t="s">
        <v>23</v>
      </c>
      <c r="Q15" s="30" t="s">
        <v>23</v>
      </c>
      <c r="R15" s="30" t="s">
        <v>23</v>
      </c>
      <c r="S15" s="30" t="s">
        <v>23</v>
      </c>
      <c r="T15" s="30" t="s">
        <v>23</v>
      </c>
    </row>
    <row r="16" spans="1:20" s="26" customFormat="1" ht="13.5" customHeight="1" x14ac:dyDescent="0.25">
      <c r="A16" s="38"/>
      <c r="B16" s="121" t="s">
        <v>5</v>
      </c>
      <c r="C16" s="121"/>
      <c r="D16" s="121"/>
      <c r="E16" s="121"/>
      <c r="F16" s="121"/>
      <c r="G16" s="121"/>
      <c r="H16" s="39"/>
    </row>
    <row r="17" spans="1:23" s="26" customFormat="1" ht="9.75" customHeight="1" x14ac:dyDescent="0.25">
      <c r="A17" s="28"/>
      <c r="B17" s="28"/>
      <c r="C17" s="29"/>
      <c r="D17" s="40"/>
      <c r="E17" s="40"/>
      <c r="F17" s="40"/>
      <c r="G17" s="41"/>
      <c r="H17" s="41"/>
    </row>
    <row r="18" spans="1:23" s="26" customFormat="1" ht="15" x14ac:dyDescent="0.25">
      <c r="A18" s="42"/>
      <c r="B18" s="122" t="s">
        <v>30</v>
      </c>
      <c r="C18" s="122"/>
      <c r="D18" s="122"/>
      <c r="E18" s="122"/>
      <c r="F18" s="122"/>
      <c r="G18" s="122"/>
      <c r="H18" s="32"/>
    </row>
    <row r="19" spans="1:23" s="26" customFormat="1" ht="9.75" customHeight="1" x14ac:dyDescent="0.25">
      <c r="A19" s="28"/>
      <c r="B19" s="28"/>
      <c r="C19" s="29"/>
      <c r="D19" s="32"/>
      <c r="E19" s="32"/>
      <c r="F19" s="32"/>
      <c r="G19" s="32"/>
      <c r="H19" s="32"/>
    </row>
    <row r="20" spans="1:23" s="26" customFormat="1" ht="16.5" customHeight="1" x14ac:dyDescent="0.25">
      <c r="A20" s="123" t="s">
        <v>6</v>
      </c>
      <c r="B20" s="123" t="s">
        <v>31</v>
      </c>
      <c r="C20" s="126" t="s">
        <v>32</v>
      </c>
      <c r="D20" s="129" t="s">
        <v>33</v>
      </c>
      <c r="E20" s="129"/>
      <c r="F20" s="129"/>
      <c r="G20" s="129"/>
      <c r="H20" s="129" t="s">
        <v>34</v>
      </c>
    </row>
    <row r="21" spans="1:23" s="26" customFormat="1" ht="50.25" customHeight="1" x14ac:dyDescent="0.25">
      <c r="A21" s="124"/>
      <c r="B21" s="124"/>
      <c r="C21" s="127"/>
      <c r="D21" s="126" t="s">
        <v>35</v>
      </c>
      <c r="E21" s="126" t="s">
        <v>36</v>
      </c>
      <c r="F21" s="126" t="s">
        <v>37</v>
      </c>
      <c r="G21" s="133" t="s">
        <v>38</v>
      </c>
      <c r="H21" s="129"/>
    </row>
    <row r="22" spans="1:23" s="26" customFormat="1" ht="3.75" customHeight="1" x14ac:dyDescent="0.25">
      <c r="A22" s="125"/>
      <c r="B22" s="125"/>
      <c r="C22" s="128"/>
      <c r="D22" s="128"/>
      <c r="E22" s="128"/>
      <c r="F22" s="128"/>
      <c r="G22" s="134"/>
      <c r="H22" s="129"/>
    </row>
    <row r="23" spans="1:23" s="26" customFormat="1" ht="15" x14ac:dyDescent="0.25">
      <c r="A23" s="43">
        <v>1</v>
      </c>
      <c r="B23" s="43">
        <v>2</v>
      </c>
      <c r="C23" s="44">
        <v>3</v>
      </c>
      <c r="D23" s="44">
        <v>4</v>
      </c>
      <c r="E23" s="44">
        <v>5</v>
      </c>
      <c r="F23" s="44">
        <v>6</v>
      </c>
      <c r="G23" s="44">
        <v>7</v>
      </c>
      <c r="H23" s="44">
        <v>8</v>
      </c>
    </row>
    <row r="24" spans="1:23" s="26" customFormat="1" ht="15" x14ac:dyDescent="0.25">
      <c r="A24" s="130" t="s">
        <v>39</v>
      </c>
      <c r="B24" s="131"/>
      <c r="C24" s="131"/>
      <c r="D24" s="131"/>
      <c r="E24" s="131"/>
      <c r="F24" s="131"/>
      <c r="G24" s="131"/>
      <c r="H24" s="132"/>
      <c r="U24" s="45" t="s">
        <v>39</v>
      </c>
    </row>
    <row r="25" spans="1:23" s="26" customFormat="1" ht="15" x14ac:dyDescent="0.25">
      <c r="A25" s="43" t="s">
        <v>40</v>
      </c>
      <c r="B25" s="46" t="s">
        <v>41</v>
      </c>
      <c r="C25" s="47" t="s">
        <v>42</v>
      </c>
      <c r="D25" s="50">
        <v>3269.605</v>
      </c>
      <c r="E25" s="49"/>
      <c r="F25" s="49"/>
      <c r="G25" s="49"/>
      <c r="H25" s="50">
        <v>3269.605</v>
      </c>
      <c r="U25" s="45"/>
    </row>
    <row r="26" spans="1:23" s="26" customFormat="1" ht="23.25" x14ac:dyDescent="0.25">
      <c r="A26" s="51"/>
      <c r="B26" s="135" t="s">
        <v>43</v>
      </c>
      <c r="C26" s="136"/>
      <c r="D26" s="66">
        <v>3269.605</v>
      </c>
      <c r="E26" s="53"/>
      <c r="F26" s="55"/>
      <c r="G26" s="55"/>
      <c r="H26" s="54">
        <v>3269.605</v>
      </c>
      <c r="U26" s="45"/>
      <c r="V26" s="56" t="s">
        <v>43</v>
      </c>
    </row>
    <row r="27" spans="1:23" s="26" customFormat="1" ht="15" x14ac:dyDescent="0.25">
      <c r="A27" s="130" t="s">
        <v>44</v>
      </c>
      <c r="B27" s="131"/>
      <c r="C27" s="131"/>
      <c r="D27" s="131"/>
      <c r="E27" s="131"/>
      <c r="F27" s="131"/>
      <c r="G27" s="131"/>
      <c r="H27" s="132"/>
      <c r="U27" s="45" t="s">
        <v>44</v>
      </c>
      <c r="V27" s="56"/>
    </row>
    <row r="28" spans="1:23" s="26" customFormat="1" ht="15" x14ac:dyDescent="0.25">
      <c r="A28" s="51"/>
      <c r="B28" s="137" t="s">
        <v>45</v>
      </c>
      <c r="C28" s="138"/>
      <c r="D28" s="66">
        <v>3269.605</v>
      </c>
      <c r="E28" s="53"/>
      <c r="F28" s="55"/>
      <c r="G28" s="55"/>
      <c r="H28" s="54">
        <v>3269.605</v>
      </c>
      <c r="U28" s="45"/>
      <c r="V28" s="56"/>
      <c r="W28" s="57" t="s">
        <v>45</v>
      </c>
    </row>
    <row r="29" spans="1:23" s="26" customFormat="1" ht="15" x14ac:dyDescent="0.25">
      <c r="A29" s="130" t="s">
        <v>46</v>
      </c>
      <c r="B29" s="131"/>
      <c r="C29" s="131"/>
      <c r="D29" s="131"/>
      <c r="E29" s="131"/>
      <c r="F29" s="131"/>
      <c r="G29" s="131"/>
      <c r="H29" s="132"/>
      <c r="U29" s="45" t="s">
        <v>46</v>
      </c>
      <c r="V29" s="56"/>
      <c r="W29" s="57"/>
    </row>
    <row r="30" spans="1:23" s="26" customFormat="1" ht="15" x14ac:dyDescent="0.25">
      <c r="A30" s="51"/>
      <c r="B30" s="137" t="s">
        <v>47</v>
      </c>
      <c r="C30" s="138"/>
      <c r="D30" s="66">
        <v>3269.605</v>
      </c>
      <c r="E30" s="53"/>
      <c r="F30" s="55"/>
      <c r="G30" s="55"/>
      <c r="H30" s="54">
        <v>3269.605</v>
      </c>
      <c r="U30" s="45"/>
      <c r="V30" s="56"/>
      <c r="W30" s="57" t="s">
        <v>47</v>
      </c>
    </row>
    <row r="31" spans="1:23" s="26" customFormat="1" ht="15" x14ac:dyDescent="0.25">
      <c r="A31" s="130" t="s">
        <v>48</v>
      </c>
      <c r="B31" s="131"/>
      <c r="C31" s="131"/>
      <c r="D31" s="131"/>
      <c r="E31" s="131"/>
      <c r="F31" s="131"/>
      <c r="G31" s="131"/>
      <c r="H31" s="132"/>
      <c r="U31" s="45" t="s">
        <v>48</v>
      </c>
      <c r="V31" s="56"/>
      <c r="W31" s="57"/>
    </row>
    <row r="32" spans="1:23" s="26" customFormat="1" ht="15" x14ac:dyDescent="0.25">
      <c r="A32" s="43" t="s">
        <v>40</v>
      </c>
      <c r="B32" s="46"/>
      <c r="C32" s="47" t="s">
        <v>49</v>
      </c>
      <c r="D32" s="49"/>
      <c r="E32" s="49"/>
      <c r="F32" s="49"/>
      <c r="G32" s="49"/>
      <c r="H32" s="49"/>
      <c r="U32" s="45"/>
      <c r="V32" s="56"/>
      <c r="W32" s="57"/>
    </row>
    <row r="33" spans="1:23" s="26" customFormat="1" ht="15" x14ac:dyDescent="0.25">
      <c r="A33" s="43" t="s">
        <v>80</v>
      </c>
      <c r="B33" s="46"/>
      <c r="C33" s="47" t="s">
        <v>81</v>
      </c>
      <c r="D33" s="49"/>
      <c r="E33" s="49"/>
      <c r="F33" s="49"/>
      <c r="G33" s="49"/>
      <c r="H33" s="49"/>
      <c r="U33" s="45"/>
      <c r="V33" s="56"/>
      <c r="W33" s="57"/>
    </row>
    <row r="34" spans="1:23" s="26" customFormat="1" ht="15" x14ac:dyDescent="0.25">
      <c r="A34" s="43" t="s">
        <v>50</v>
      </c>
      <c r="B34" s="46"/>
      <c r="C34" s="47" t="s">
        <v>51</v>
      </c>
      <c r="D34" s="49"/>
      <c r="E34" s="49"/>
      <c r="F34" s="49"/>
      <c r="G34" s="49"/>
      <c r="H34" s="49"/>
      <c r="U34" s="45"/>
      <c r="V34" s="56"/>
      <c r="W34" s="57"/>
    </row>
    <row r="35" spans="1:23" s="26" customFormat="1" ht="15" x14ac:dyDescent="0.25">
      <c r="A35" s="43" t="s">
        <v>52</v>
      </c>
      <c r="B35" s="46"/>
      <c r="C35" s="47" t="s">
        <v>53</v>
      </c>
      <c r="D35" s="49"/>
      <c r="E35" s="49"/>
      <c r="F35" s="49"/>
      <c r="G35" s="49"/>
      <c r="H35" s="49"/>
      <c r="U35" s="45"/>
      <c r="V35" s="56"/>
      <c r="W35" s="57"/>
    </row>
    <row r="36" spans="1:23" s="26" customFormat="1" ht="15" x14ac:dyDescent="0.25">
      <c r="A36" s="43" t="s">
        <v>54</v>
      </c>
      <c r="B36" s="46"/>
      <c r="C36" s="47" t="s">
        <v>55</v>
      </c>
      <c r="D36" s="49"/>
      <c r="E36" s="49"/>
      <c r="F36" s="49"/>
      <c r="G36" s="49"/>
      <c r="H36" s="49"/>
      <c r="U36" s="45"/>
      <c r="V36" s="56"/>
      <c r="W36" s="57"/>
    </row>
    <row r="37" spans="1:23" s="26" customFormat="1" ht="15" x14ac:dyDescent="0.25">
      <c r="A37" s="43" t="s">
        <v>56</v>
      </c>
      <c r="B37" s="46"/>
      <c r="C37" s="47" t="s">
        <v>57</v>
      </c>
      <c r="D37" s="49"/>
      <c r="E37" s="49"/>
      <c r="F37" s="49"/>
      <c r="G37" s="49"/>
      <c r="H37" s="49"/>
      <c r="U37" s="45"/>
      <c r="V37" s="56"/>
      <c r="W37" s="57"/>
    </row>
    <row r="38" spans="1:23" s="26" customFormat="1" ht="15" x14ac:dyDescent="0.25">
      <c r="A38" s="43" t="s">
        <v>58</v>
      </c>
      <c r="B38" s="46"/>
      <c r="C38" s="47" t="s">
        <v>59</v>
      </c>
      <c r="D38" s="49"/>
      <c r="E38" s="49"/>
      <c r="F38" s="49"/>
      <c r="G38" s="49"/>
      <c r="H38" s="49"/>
      <c r="U38" s="45"/>
      <c r="V38" s="56"/>
      <c r="W38" s="57"/>
    </row>
    <row r="39" spans="1:23" s="26" customFormat="1" ht="15" x14ac:dyDescent="0.25">
      <c r="A39" s="51"/>
      <c r="B39" s="135" t="s">
        <v>62</v>
      </c>
      <c r="C39" s="136"/>
      <c r="D39" s="53"/>
      <c r="E39" s="53"/>
      <c r="F39" s="55"/>
      <c r="G39" s="55"/>
      <c r="H39" s="55"/>
      <c r="U39" s="45"/>
      <c r="V39" s="56" t="s">
        <v>62</v>
      </c>
      <c r="W39" s="57"/>
    </row>
    <row r="40" spans="1:23" s="26" customFormat="1" ht="15" x14ac:dyDescent="0.25">
      <c r="A40" s="51"/>
      <c r="B40" s="137" t="s">
        <v>63</v>
      </c>
      <c r="C40" s="138"/>
      <c r="D40" s="66">
        <v>3269.605</v>
      </c>
      <c r="E40" s="53"/>
      <c r="F40" s="55"/>
      <c r="G40" s="55"/>
      <c r="H40" s="54">
        <v>3269.605</v>
      </c>
      <c r="U40" s="45"/>
      <c r="V40" s="56"/>
      <c r="W40" s="57" t="s">
        <v>63</v>
      </c>
    </row>
    <row r="41" spans="1:23" s="26" customFormat="1" ht="48.75" x14ac:dyDescent="0.25">
      <c r="A41" s="130" t="s">
        <v>64</v>
      </c>
      <c r="B41" s="131"/>
      <c r="C41" s="131"/>
      <c r="D41" s="131"/>
      <c r="E41" s="131"/>
      <c r="F41" s="131"/>
      <c r="G41" s="131"/>
      <c r="H41" s="132"/>
      <c r="U41" s="45" t="s">
        <v>64</v>
      </c>
      <c r="V41" s="56"/>
      <c r="W41" s="57"/>
    </row>
    <row r="42" spans="1:23" s="26" customFormat="1" ht="15" x14ac:dyDescent="0.25">
      <c r="A42" s="43" t="s">
        <v>40</v>
      </c>
      <c r="B42" s="46"/>
      <c r="C42" s="47" t="s">
        <v>65</v>
      </c>
      <c r="D42" s="49"/>
      <c r="E42" s="49"/>
      <c r="F42" s="49"/>
      <c r="G42" s="49"/>
      <c r="H42" s="49"/>
      <c r="U42" s="45"/>
      <c r="V42" s="56"/>
      <c r="W42" s="57"/>
    </row>
    <row r="43" spans="1:23" s="26" customFormat="1" ht="15" x14ac:dyDescent="0.25">
      <c r="A43" s="43" t="s">
        <v>80</v>
      </c>
      <c r="B43" s="46"/>
      <c r="C43" s="47" t="s">
        <v>82</v>
      </c>
      <c r="D43" s="49"/>
      <c r="E43" s="49"/>
      <c r="F43" s="49"/>
      <c r="G43" s="49"/>
      <c r="H43" s="49"/>
      <c r="U43" s="45"/>
      <c r="V43" s="56"/>
      <c r="W43" s="57"/>
    </row>
    <row r="44" spans="1:23" s="26" customFormat="1" ht="15" x14ac:dyDescent="0.25">
      <c r="A44" s="43" t="s">
        <v>50</v>
      </c>
      <c r="B44" s="46"/>
      <c r="C44" s="47" t="s">
        <v>66</v>
      </c>
      <c r="D44" s="49"/>
      <c r="E44" s="49"/>
      <c r="F44" s="49"/>
      <c r="G44" s="49"/>
      <c r="H44" s="49"/>
      <c r="U44" s="45"/>
      <c r="V44" s="56"/>
      <c r="W44" s="57"/>
    </row>
    <row r="45" spans="1:23" s="26" customFormat="1" ht="15" x14ac:dyDescent="0.25">
      <c r="A45" s="43" t="s">
        <v>52</v>
      </c>
      <c r="B45" s="46"/>
      <c r="C45" s="47" t="s">
        <v>67</v>
      </c>
      <c r="D45" s="49"/>
      <c r="E45" s="49"/>
      <c r="F45" s="49"/>
      <c r="G45" s="49"/>
      <c r="H45" s="49"/>
      <c r="U45" s="45"/>
      <c r="V45" s="56"/>
      <c r="W45" s="57"/>
    </row>
    <row r="46" spans="1:23" s="26" customFormat="1" ht="15" x14ac:dyDescent="0.25">
      <c r="A46" s="43" t="s">
        <v>54</v>
      </c>
      <c r="B46" s="46"/>
      <c r="C46" s="47" t="s">
        <v>68</v>
      </c>
      <c r="D46" s="49"/>
      <c r="E46" s="49"/>
      <c r="F46" s="49"/>
      <c r="G46" s="58">
        <v>33.49</v>
      </c>
      <c r="H46" s="58">
        <v>33.49</v>
      </c>
      <c r="U46" s="45"/>
      <c r="V46" s="56"/>
      <c r="W46" s="57"/>
    </row>
    <row r="47" spans="1:23" s="26" customFormat="1" ht="113.25" x14ac:dyDescent="0.25">
      <c r="A47" s="51"/>
      <c r="B47" s="135" t="s">
        <v>70</v>
      </c>
      <c r="C47" s="136"/>
      <c r="D47" s="53"/>
      <c r="E47" s="53"/>
      <c r="F47" s="55"/>
      <c r="G47" s="59">
        <v>33.49</v>
      </c>
      <c r="H47" s="59">
        <v>33.49</v>
      </c>
      <c r="U47" s="45"/>
      <c r="V47" s="56" t="s">
        <v>70</v>
      </c>
      <c r="W47" s="57"/>
    </row>
    <row r="48" spans="1:23" s="26" customFormat="1" ht="15" x14ac:dyDescent="0.25">
      <c r="A48" s="51"/>
      <c r="B48" s="137" t="s">
        <v>71</v>
      </c>
      <c r="C48" s="138"/>
      <c r="D48" s="66">
        <v>3269.605</v>
      </c>
      <c r="E48" s="53"/>
      <c r="F48" s="55"/>
      <c r="G48" s="59">
        <v>33.49</v>
      </c>
      <c r="H48" s="54">
        <v>3303.0949999999998</v>
      </c>
      <c r="U48" s="45"/>
      <c r="V48" s="56"/>
      <c r="W48" s="57" t="s">
        <v>71</v>
      </c>
    </row>
    <row r="49" spans="1:23" s="26" customFormat="1" ht="15" x14ac:dyDescent="0.25">
      <c r="A49" s="130" t="s">
        <v>72</v>
      </c>
      <c r="B49" s="131"/>
      <c r="C49" s="131"/>
      <c r="D49" s="131"/>
      <c r="E49" s="131"/>
      <c r="F49" s="131"/>
      <c r="G49" s="131"/>
      <c r="H49" s="132"/>
      <c r="U49" s="45" t="s">
        <v>72</v>
      </c>
      <c r="V49" s="56"/>
      <c r="W49" s="57"/>
    </row>
    <row r="50" spans="1:23" s="26" customFormat="1" ht="15" x14ac:dyDescent="0.25">
      <c r="A50" s="51"/>
      <c r="B50" s="137" t="s">
        <v>73</v>
      </c>
      <c r="C50" s="138"/>
      <c r="D50" s="66">
        <v>3269.605</v>
      </c>
      <c r="E50" s="53"/>
      <c r="F50" s="55"/>
      <c r="G50" s="59">
        <v>33.49</v>
      </c>
      <c r="H50" s="54">
        <v>3303.0949999999998</v>
      </c>
      <c r="U50" s="45"/>
      <c r="V50" s="56"/>
      <c r="W50" s="57" t="s">
        <v>73</v>
      </c>
    </row>
    <row r="51" spans="1:23" s="26" customFormat="1" ht="15" x14ac:dyDescent="0.25">
      <c r="A51" s="130" t="s">
        <v>74</v>
      </c>
      <c r="B51" s="131"/>
      <c r="C51" s="131"/>
      <c r="D51" s="131"/>
      <c r="E51" s="131"/>
      <c r="F51" s="131"/>
      <c r="G51" s="131"/>
      <c r="H51" s="132"/>
      <c r="U51" s="45" t="s">
        <v>74</v>
      </c>
      <c r="V51" s="56"/>
      <c r="W51" s="57"/>
    </row>
    <row r="52" spans="1:23" s="26" customFormat="1" ht="15" x14ac:dyDescent="0.25">
      <c r="A52" s="43" t="s">
        <v>40</v>
      </c>
      <c r="B52" s="46" t="s">
        <v>75</v>
      </c>
      <c r="C52" s="47" t="s">
        <v>76</v>
      </c>
      <c r="D52" s="48">
        <v>653.92100000000005</v>
      </c>
      <c r="E52" s="49"/>
      <c r="F52" s="49"/>
      <c r="G52" s="48">
        <v>6.6980000000000004</v>
      </c>
      <c r="H52" s="48">
        <v>660.61900000000003</v>
      </c>
      <c r="U52" s="45"/>
      <c r="V52" s="56"/>
      <c r="W52" s="57"/>
    </row>
    <row r="53" spans="1:23" s="26" customFormat="1" ht="15" x14ac:dyDescent="0.25">
      <c r="A53" s="51"/>
      <c r="B53" s="135" t="s">
        <v>77</v>
      </c>
      <c r="C53" s="136"/>
      <c r="D53" s="52">
        <v>653.92100000000005</v>
      </c>
      <c r="E53" s="53"/>
      <c r="F53" s="55"/>
      <c r="G53" s="63">
        <v>6.6980000000000004</v>
      </c>
      <c r="H53" s="63">
        <v>660.61900000000003</v>
      </c>
      <c r="U53" s="45"/>
      <c r="V53" s="56" t="s">
        <v>77</v>
      </c>
      <c r="W53" s="57"/>
    </row>
    <row r="54" spans="1:23" s="26" customFormat="1" ht="15" x14ac:dyDescent="0.25">
      <c r="A54" s="51"/>
      <c r="B54" s="137" t="s">
        <v>78</v>
      </c>
      <c r="C54" s="138"/>
      <c r="D54" s="66">
        <v>3923.5259999999998</v>
      </c>
      <c r="E54" s="53"/>
      <c r="F54" s="55"/>
      <c r="G54" s="63">
        <v>40.188000000000002</v>
      </c>
      <c r="H54" s="54">
        <v>3963.7139999999999</v>
      </c>
      <c r="U54" s="45"/>
      <c r="V54" s="56"/>
      <c r="W54" s="57" t="s">
        <v>78</v>
      </c>
    </row>
    <row r="57" spans="1:23" s="26" customFormat="1" ht="15" x14ac:dyDescent="0.25">
      <c r="A57" s="67" t="s">
        <v>83</v>
      </c>
      <c r="B57" s="28"/>
      <c r="D57" s="68"/>
      <c r="E57" s="68"/>
      <c r="F57" s="68" t="s">
        <v>84</v>
      </c>
      <c r="G57" s="68"/>
      <c r="H57" s="68"/>
    </row>
    <row r="58" spans="1:23" s="26" customFormat="1" ht="15" x14ac:dyDescent="0.25">
      <c r="A58" s="28"/>
      <c r="B58" s="28"/>
      <c r="C58" s="69"/>
      <c r="D58" s="69" t="s">
        <v>85</v>
      </c>
      <c r="E58" s="69"/>
      <c r="F58" s="69"/>
      <c r="G58" s="69"/>
      <c r="H58" s="69"/>
    </row>
    <row r="59" spans="1:23" s="26" customFormat="1" ht="15" x14ac:dyDescent="0.25">
      <c r="A59" s="67" t="s">
        <v>86</v>
      </c>
      <c r="B59" s="28"/>
      <c r="D59" s="68"/>
      <c r="E59" s="68"/>
      <c r="F59" s="68" t="s">
        <v>84</v>
      </c>
      <c r="G59" s="68"/>
      <c r="H59" s="68"/>
    </row>
    <row r="60" spans="1:23" s="26" customFormat="1" ht="15" x14ac:dyDescent="0.25">
      <c r="A60" s="28"/>
      <c r="B60" s="28"/>
      <c r="C60" s="69"/>
      <c r="D60" s="69" t="s">
        <v>85</v>
      </c>
      <c r="E60" s="69"/>
      <c r="F60" s="69"/>
      <c r="G60" s="69"/>
      <c r="H60" s="69"/>
    </row>
    <row r="61" spans="1:23" s="26" customFormat="1" ht="15" x14ac:dyDescent="0.25">
      <c r="A61" s="67" t="s">
        <v>87</v>
      </c>
      <c r="B61" s="28"/>
      <c r="C61" s="70"/>
      <c r="D61" s="70"/>
      <c r="E61" s="70"/>
      <c r="F61" s="70" t="s">
        <v>84</v>
      </c>
      <c r="G61" s="70"/>
      <c r="H61" s="70"/>
    </row>
    <row r="62" spans="1:23" s="26" customFormat="1" ht="15" x14ac:dyDescent="0.25">
      <c r="A62" s="28"/>
      <c r="B62" s="28"/>
      <c r="C62" s="31"/>
      <c r="D62" s="69" t="s">
        <v>85</v>
      </c>
      <c r="E62" s="69"/>
      <c r="F62" s="69"/>
      <c r="G62" s="69"/>
      <c r="H62" s="69"/>
    </row>
    <row r="63" spans="1:23" s="26" customFormat="1" ht="15" x14ac:dyDescent="0.25">
      <c r="A63" s="67" t="s">
        <v>0</v>
      </c>
      <c r="B63" s="28"/>
      <c r="C63" s="70"/>
      <c r="D63" s="70"/>
      <c r="E63" s="70"/>
      <c r="F63" s="70" t="s">
        <v>84</v>
      </c>
      <c r="G63" s="70"/>
      <c r="H63" s="70"/>
    </row>
    <row r="64" spans="1:23" s="26" customFormat="1" ht="15" x14ac:dyDescent="0.25">
      <c r="A64" s="28"/>
      <c r="B64" s="28"/>
      <c r="C64" s="118" t="s">
        <v>88</v>
      </c>
      <c r="D64" s="118"/>
      <c r="E64" s="118"/>
      <c r="F64" s="118"/>
      <c r="G64" s="69"/>
      <c r="H64" s="69"/>
    </row>
    <row r="66" spans="3:3" s="26" customFormat="1" ht="15" x14ac:dyDescent="0.25">
      <c r="C66" s="71"/>
    </row>
  </sheetData>
  <mergeCells count="35">
    <mergeCell ref="B50:C50"/>
    <mergeCell ref="A51:H51"/>
    <mergeCell ref="B53:C53"/>
    <mergeCell ref="B54:C54"/>
    <mergeCell ref="C64:F64"/>
    <mergeCell ref="A49:H49"/>
    <mergeCell ref="B26:C26"/>
    <mergeCell ref="A27:H27"/>
    <mergeCell ref="B28:C28"/>
    <mergeCell ref="A29:H29"/>
    <mergeCell ref="B30:C30"/>
    <mergeCell ref="A31:H31"/>
    <mergeCell ref="B39:C39"/>
    <mergeCell ref="B40:C40"/>
    <mergeCell ref="A41:H41"/>
    <mergeCell ref="B47:C47"/>
    <mergeCell ref="B48:C4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74812-AD53-4054-9C67-E88821F3406F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customWidth="1"/>
    <col min="5" max="5" width="10.85546875" style="2" customWidth="1"/>
    <col min="6" max="6" width="8.8554687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19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20</v>
      </c>
      <c r="C6" s="7">
        <f>C26</f>
        <v>4903.9997569890693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2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92" t="s">
        <v>3</v>
      </c>
      <c r="C12" s="92"/>
    </row>
    <row r="13" spans="1:3" ht="15" x14ac:dyDescent="0.2">
      <c r="A13" s="3"/>
      <c r="B13" s="3"/>
      <c r="C13" s="3"/>
    </row>
    <row r="14" spans="1:3" ht="60.75" customHeight="1" x14ac:dyDescent="0.2">
      <c r="A14" s="3"/>
      <c r="B14" s="139" t="s">
        <v>18</v>
      </c>
      <c r="C14" s="139"/>
    </row>
    <row r="15" spans="1:3" ht="15" x14ac:dyDescent="0.2">
      <c r="A15" s="5"/>
      <c r="B15" s="93" t="s">
        <v>5</v>
      </c>
      <c r="C15" s="93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6</v>
      </c>
      <c r="B18" s="12" t="s">
        <v>7</v>
      </c>
      <c r="C18" s="13" t="s">
        <v>8</v>
      </c>
      <c r="D18" s="10"/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9</v>
      </c>
      <c r="C20" s="17">
        <v>3303.0949999999998</v>
      </c>
      <c r="D20" s="18"/>
    </row>
    <row r="21" spans="1:9" x14ac:dyDescent="0.2">
      <c r="A21" s="15">
        <v>1.1000000000000001</v>
      </c>
      <c r="B21" s="16" t="s">
        <v>10</v>
      </c>
      <c r="C21" s="19">
        <v>3269.605</v>
      </c>
      <c r="D21" s="20"/>
    </row>
    <row r="22" spans="1:9" x14ac:dyDescent="0.2">
      <c r="A22" s="15">
        <v>1.2</v>
      </c>
      <c r="B22" s="16" t="s">
        <v>11</v>
      </c>
      <c r="C22" s="21">
        <v>0</v>
      </c>
      <c r="D22" s="20"/>
    </row>
    <row r="23" spans="1:9" x14ac:dyDescent="0.2">
      <c r="A23" s="15">
        <v>1.3</v>
      </c>
      <c r="B23" s="16" t="s">
        <v>12</v>
      </c>
      <c r="C23" s="21">
        <v>33.49</v>
      </c>
      <c r="D23" s="20"/>
    </row>
    <row r="24" spans="1:9" x14ac:dyDescent="0.2">
      <c r="A24" s="15">
        <v>2</v>
      </c>
      <c r="B24" s="16" t="s">
        <v>13</v>
      </c>
      <c r="C24" s="21">
        <v>3963.7139999999999</v>
      </c>
    </row>
    <row r="25" spans="1:9" x14ac:dyDescent="0.2">
      <c r="A25" s="15">
        <v>2.1</v>
      </c>
      <c r="B25" s="16" t="s">
        <v>14</v>
      </c>
      <c r="C25" s="21">
        <v>660.61900000000003</v>
      </c>
    </row>
    <row r="26" spans="1:9" ht="24" x14ac:dyDescent="0.2">
      <c r="A26" s="15">
        <v>3</v>
      </c>
      <c r="B26" s="16" t="s">
        <v>15</v>
      </c>
      <c r="C26" s="22">
        <v>4903.9997569890693</v>
      </c>
    </row>
    <row r="27" spans="1:9" ht="15" x14ac:dyDescent="0.25">
      <c r="A27" s="3"/>
      <c r="C27" s="3"/>
      <c r="H27" s="23"/>
      <c r="I27" s="23"/>
    </row>
    <row r="28" spans="1:9" ht="25.5" customHeight="1" x14ac:dyDescent="0.25">
      <c r="A28" s="94" t="s">
        <v>16</v>
      </c>
      <c r="B28" s="94"/>
      <c r="C28" s="94"/>
      <c r="H28" s="23"/>
      <c r="I28" s="23"/>
    </row>
    <row r="29" spans="1:9" ht="15" x14ac:dyDescent="0.25">
      <c r="H29" s="23"/>
      <c r="I29" s="23"/>
    </row>
    <row r="30" spans="1:9" ht="15" x14ac:dyDescent="0.25">
      <c r="H30" s="23"/>
      <c r="I30" s="23"/>
    </row>
    <row r="31" spans="1:9" ht="15" customHeight="1" x14ac:dyDescent="0.2">
      <c r="H31" s="25"/>
      <c r="I31" s="25"/>
    </row>
    <row r="32" spans="1:9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59B5D-3804-4F1A-994C-6769DF08252E}">
  <sheetPr>
    <pageSetUpPr fitToPage="1"/>
  </sheetPr>
  <dimension ref="A1:W54"/>
  <sheetViews>
    <sheetView topLeftCell="A7" workbookViewId="0">
      <selection activeCell="B28" sqref="B28:C28"/>
    </sheetView>
  </sheetViews>
  <sheetFormatPr defaultColWidth="9.140625" defaultRowHeight="11.25" customHeight="1" x14ac:dyDescent="0.2"/>
  <cols>
    <col min="1" max="1" width="6.7109375" style="34" customWidth="1"/>
    <col min="2" max="2" width="20.140625" style="34" customWidth="1"/>
    <col min="3" max="3" width="32.7109375" style="64" customWidth="1"/>
    <col min="4" max="8" width="14" style="64" customWidth="1"/>
    <col min="9" max="9" width="9.140625" style="64"/>
    <col min="10" max="14" width="88.7109375" style="65" hidden="1" customWidth="1"/>
    <col min="15" max="20" width="108.85546875" style="65" hidden="1" customWidth="1"/>
    <col min="21" max="21" width="129.5703125" style="65" hidden="1" customWidth="1"/>
    <col min="22" max="23" width="52.85546875" style="65" hidden="1" customWidth="1"/>
    <col min="24" max="16384" width="9.140625" style="64"/>
  </cols>
  <sheetData>
    <row r="1" spans="1:20" s="26" customFormat="1" ht="15" x14ac:dyDescent="0.25">
      <c r="H1" s="27" t="s">
        <v>21</v>
      </c>
    </row>
    <row r="2" spans="1:20" s="26" customFormat="1" ht="15" x14ac:dyDescent="0.25">
      <c r="A2" s="28"/>
      <c r="B2" s="28"/>
      <c r="C2" s="29"/>
      <c r="D2" s="29"/>
      <c r="E2" s="29"/>
      <c r="F2" s="29"/>
      <c r="G2" s="29"/>
      <c r="H2" s="27"/>
    </row>
    <row r="3" spans="1:20" s="26" customFormat="1" ht="15" x14ac:dyDescent="0.25">
      <c r="A3" s="28"/>
      <c r="B3" s="28"/>
      <c r="C3" s="29"/>
      <c r="D3" s="29"/>
      <c r="E3" s="29"/>
      <c r="F3" s="29"/>
      <c r="G3" s="29"/>
      <c r="H3" s="27"/>
    </row>
    <row r="4" spans="1:20" s="26" customFormat="1" ht="15" x14ac:dyDescent="0.25">
      <c r="A4" s="28"/>
      <c r="B4" s="28" t="s">
        <v>0</v>
      </c>
      <c r="C4" s="117" t="s">
        <v>22</v>
      </c>
      <c r="D4" s="117"/>
      <c r="E4" s="117"/>
      <c r="F4" s="117"/>
      <c r="G4" s="117"/>
      <c r="H4" s="29"/>
      <c r="J4" s="30" t="s">
        <v>22</v>
      </c>
      <c r="K4" s="30" t="s">
        <v>23</v>
      </c>
      <c r="L4" s="30" t="s">
        <v>23</v>
      </c>
      <c r="M4" s="30" t="s">
        <v>23</v>
      </c>
      <c r="N4" s="30" t="s">
        <v>23</v>
      </c>
    </row>
    <row r="5" spans="1:20" s="26" customFormat="1" ht="10.5" customHeight="1" x14ac:dyDescent="0.25">
      <c r="A5" s="28"/>
      <c r="B5" s="28"/>
      <c r="C5" s="118" t="s">
        <v>24</v>
      </c>
      <c r="D5" s="118"/>
      <c r="E5" s="118"/>
      <c r="F5" s="118"/>
      <c r="G5" s="118"/>
      <c r="H5" s="29"/>
    </row>
    <row r="6" spans="1:20" s="26" customFormat="1" ht="17.25" customHeight="1" x14ac:dyDescent="0.25">
      <c r="A6" s="28"/>
      <c r="B6" s="29" t="s">
        <v>25</v>
      </c>
      <c r="C6" s="32"/>
      <c r="D6" s="32"/>
      <c r="E6" s="32"/>
      <c r="F6" s="32"/>
      <c r="G6" s="32"/>
      <c r="H6" s="29"/>
    </row>
    <row r="7" spans="1:20" s="26" customFormat="1" ht="17.25" customHeight="1" x14ac:dyDescent="0.25">
      <c r="A7" s="28"/>
      <c r="B7" s="28"/>
      <c r="C7" s="32"/>
      <c r="D7" s="32"/>
      <c r="E7" s="32"/>
      <c r="F7" s="32"/>
      <c r="G7" s="32"/>
      <c r="H7" s="29"/>
    </row>
    <row r="8" spans="1:20" s="26" customFormat="1" ht="17.25" customHeight="1" x14ac:dyDescent="0.25">
      <c r="A8" s="28"/>
      <c r="B8" s="33" t="s">
        <v>89</v>
      </c>
      <c r="C8" s="32"/>
      <c r="D8" s="32"/>
      <c r="E8" s="32"/>
      <c r="F8" s="32"/>
      <c r="G8" s="32"/>
      <c r="H8" s="29"/>
    </row>
    <row r="9" spans="1:20" s="26" customFormat="1" ht="17.25" customHeight="1" x14ac:dyDescent="0.25">
      <c r="A9" s="28"/>
      <c r="B9" s="34" t="s">
        <v>27</v>
      </c>
      <c r="D9" s="27"/>
      <c r="E9" s="32"/>
      <c r="F9" s="32"/>
      <c r="G9" s="32"/>
      <c r="H9" s="29"/>
    </row>
    <row r="10" spans="1:20" s="26" customFormat="1" ht="17.25" customHeight="1" x14ac:dyDescent="0.25">
      <c r="A10" s="28"/>
      <c r="B10" s="28"/>
      <c r="C10" s="119"/>
      <c r="D10" s="119"/>
      <c r="E10" s="119"/>
      <c r="F10" s="119"/>
      <c r="G10" s="119"/>
      <c r="H10" s="29"/>
    </row>
    <row r="11" spans="1:20" s="26" customFormat="1" ht="11.25" customHeight="1" x14ac:dyDescent="0.25">
      <c r="A11" s="35"/>
      <c r="B11" s="35"/>
      <c r="C11" s="118" t="s">
        <v>28</v>
      </c>
      <c r="D11" s="118"/>
      <c r="E11" s="118"/>
      <c r="F11" s="118"/>
      <c r="G11" s="118"/>
      <c r="H11" s="36"/>
    </row>
    <row r="12" spans="1:20" s="26" customFormat="1" ht="11.25" customHeight="1" x14ac:dyDescent="0.25">
      <c r="A12" s="35"/>
      <c r="B12" s="35"/>
      <c r="C12" s="32"/>
      <c r="D12" s="32"/>
      <c r="E12" s="32"/>
      <c r="F12" s="32"/>
      <c r="G12" s="32"/>
      <c r="H12" s="36"/>
    </row>
    <row r="13" spans="1:20" s="26" customFormat="1" ht="18" x14ac:dyDescent="0.25">
      <c r="A13" s="35"/>
      <c r="B13" s="120" t="s">
        <v>29</v>
      </c>
      <c r="C13" s="120"/>
      <c r="D13" s="120"/>
      <c r="E13" s="120"/>
      <c r="F13" s="120"/>
      <c r="G13" s="120"/>
      <c r="H13" s="36"/>
    </row>
    <row r="14" spans="1:20" s="26" customFormat="1" ht="11.25" customHeight="1" x14ac:dyDescent="0.25">
      <c r="A14" s="35"/>
      <c r="B14" s="35"/>
      <c r="C14" s="32"/>
      <c r="D14" s="32"/>
      <c r="E14" s="32"/>
      <c r="F14" s="32"/>
      <c r="G14" s="32"/>
      <c r="H14" s="36"/>
    </row>
    <row r="15" spans="1:20" s="26" customFormat="1" ht="23.25" customHeight="1" x14ac:dyDescent="0.25">
      <c r="A15" s="37"/>
      <c r="B15" s="116" t="s">
        <v>18</v>
      </c>
      <c r="C15" s="116"/>
      <c r="D15" s="116"/>
      <c r="E15" s="116"/>
      <c r="F15" s="116"/>
      <c r="G15" s="116"/>
      <c r="H15" s="30"/>
      <c r="O15" s="30" t="s">
        <v>4</v>
      </c>
      <c r="P15" s="30" t="s">
        <v>23</v>
      </c>
      <c r="Q15" s="30" t="s">
        <v>23</v>
      </c>
      <c r="R15" s="30" t="s">
        <v>23</v>
      </c>
      <c r="S15" s="30" t="s">
        <v>23</v>
      </c>
      <c r="T15" s="30" t="s">
        <v>23</v>
      </c>
    </row>
    <row r="16" spans="1:20" s="26" customFormat="1" ht="13.5" customHeight="1" x14ac:dyDescent="0.25">
      <c r="A16" s="38"/>
      <c r="B16" s="121" t="s">
        <v>5</v>
      </c>
      <c r="C16" s="121"/>
      <c r="D16" s="121"/>
      <c r="E16" s="121"/>
      <c r="F16" s="121"/>
      <c r="G16" s="121"/>
      <c r="H16" s="39"/>
    </row>
    <row r="17" spans="1:23" s="26" customFormat="1" ht="9.75" customHeight="1" x14ac:dyDescent="0.25">
      <c r="A17" s="28"/>
      <c r="B17" s="28"/>
      <c r="C17" s="29"/>
      <c r="D17" s="40"/>
      <c r="E17" s="40"/>
      <c r="F17" s="40"/>
      <c r="G17" s="41"/>
      <c r="H17" s="41"/>
    </row>
    <row r="18" spans="1:23" s="26" customFormat="1" ht="15" x14ac:dyDescent="0.25">
      <c r="A18" s="42"/>
      <c r="B18" s="122" t="s">
        <v>30</v>
      </c>
      <c r="C18" s="122"/>
      <c r="D18" s="122"/>
      <c r="E18" s="122"/>
      <c r="F18" s="122"/>
      <c r="G18" s="122"/>
      <c r="H18" s="32"/>
    </row>
    <row r="19" spans="1:23" s="26" customFormat="1" ht="9.75" customHeight="1" x14ac:dyDescent="0.25">
      <c r="A19" s="28"/>
      <c r="B19" s="28"/>
      <c r="C19" s="29"/>
      <c r="D19" s="32"/>
      <c r="E19" s="32"/>
      <c r="F19" s="32"/>
      <c r="G19" s="32"/>
      <c r="H19" s="32"/>
    </row>
    <row r="20" spans="1:23" s="26" customFormat="1" ht="16.5" customHeight="1" x14ac:dyDescent="0.25">
      <c r="A20" s="123" t="s">
        <v>6</v>
      </c>
      <c r="B20" s="123" t="s">
        <v>31</v>
      </c>
      <c r="C20" s="126" t="s">
        <v>32</v>
      </c>
      <c r="D20" s="129" t="s">
        <v>33</v>
      </c>
      <c r="E20" s="129"/>
      <c r="F20" s="129"/>
      <c r="G20" s="129"/>
      <c r="H20" s="129" t="s">
        <v>34</v>
      </c>
    </row>
    <row r="21" spans="1:23" s="26" customFormat="1" ht="50.25" customHeight="1" x14ac:dyDescent="0.25">
      <c r="A21" s="124"/>
      <c r="B21" s="124"/>
      <c r="C21" s="127"/>
      <c r="D21" s="126" t="s">
        <v>35</v>
      </c>
      <c r="E21" s="126" t="s">
        <v>36</v>
      </c>
      <c r="F21" s="126" t="s">
        <v>37</v>
      </c>
      <c r="G21" s="133" t="s">
        <v>38</v>
      </c>
      <c r="H21" s="129"/>
    </row>
    <row r="22" spans="1:23" s="26" customFormat="1" ht="3.75" customHeight="1" x14ac:dyDescent="0.25">
      <c r="A22" s="125"/>
      <c r="B22" s="125"/>
      <c r="C22" s="128"/>
      <c r="D22" s="128"/>
      <c r="E22" s="128"/>
      <c r="F22" s="128"/>
      <c r="G22" s="134"/>
      <c r="H22" s="129"/>
    </row>
    <row r="23" spans="1:23" s="26" customFormat="1" ht="15" x14ac:dyDescent="0.25">
      <c r="A23" s="43">
        <v>1</v>
      </c>
      <c r="B23" s="43">
        <v>2</v>
      </c>
      <c r="C23" s="44">
        <v>3</v>
      </c>
      <c r="D23" s="44">
        <v>4</v>
      </c>
      <c r="E23" s="44">
        <v>5</v>
      </c>
      <c r="F23" s="44">
        <v>6</v>
      </c>
      <c r="G23" s="44">
        <v>7</v>
      </c>
      <c r="H23" s="44">
        <v>8</v>
      </c>
    </row>
    <row r="24" spans="1:23" s="26" customFormat="1" ht="15" x14ac:dyDescent="0.25">
      <c r="A24" s="130" t="s">
        <v>39</v>
      </c>
      <c r="B24" s="131"/>
      <c r="C24" s="131"/>
      <c r="D24" s="131"/>
      <c r="E24" s="131"/>
      <c r="F24" s="131"/>
      <c r="G24" s="131"/>
      <c r="H24" s="132"/>
      <c r="U24" s="45" t="s">
        <v>39</v>
      </c>
    </row>
    <row r="25" spans="1:23" s="26" customFormat="1" ht="15" x14ac:dyDescent="0.25">
      <c r="A25" s="43" t="s">
        <v>40</v>
      </c>
      <c r="B25" s="46" t="s">
        <v>41</v>
      </c>
      <c r="C25" s="47" t="s">
        <v>42</v>
      </c>
      <c r="D25" s="72">
        <v>2581.17</v>
      </c>
      <c r="E25" s="49"/>
      <c r="F25" s="49"/>
      <c r="G25" s="49"/>
      <c r="H25" s="72">
        <v>2581.17</v>
      </c>
      <c r="U25" s="45"/>
    </row>
    <row r="26" spans="1:23" s="26" customFormat="1" ht="23.25" x14ac:dyDescent="0.25">
      <c r="A26" s="51"/>
      <c r="B26" s="135" t="s">
        <v>43</v>
      </c>
      <c r="C26" s="136"/>
      <c r="D26" s="73">
        <v>2581.17</v>
      </c>
      <c r="E26" s="53"/>
      <c r="F26" s="55"/>
      <c r="G26" s="55"/>
      <c r="H26" s="74">
        <v>2581.17</v>
      </c>
      <c r="U26" s="45"/>
      <c r="V26" s="56" t="s">
        <v>43</v>
      </c>
    </row>
    <row r="27" spans="1:23" s="26" customFormat="1" ht="15" x14ac:dyDescent="0.25">
      <c r="A27" s="130" t="s">
        <v>44</v>
      </c>
      <c r="B27" s="131"/>
      <c r="C27" s="131"/>
      <c r="D27" s="131"/>
      <c r="E27" s="131"/>
      <c r="F27" s="131"/>
      <c r="G27" s="131"/>
      <c r="H27" s="132"/>
      <c r="U27" s="45" t="s">
        <v>44</v>
      </c>
      <c r="V27" s="56"/>
    </row>
    <row r="28" spans="1:23" s="26" customFormat="1" ht="15" x14ac:dyDescent="0.25">
      <c r="A28" s="51"/>
      <c r="B28" s="137" t="s">
        <v>45</v>
      </c>
      <c r="C28" s="138"/>
      <c r="D28" s="73">
        <v>2581.17</v>
      </c>
      <c r="E28" s="53"/>
      <c r="F28" s="55"/>
      <c r="G28" s="55"/>
      <c r="H28" s="74">
        <v>2581.17</v>
      </c>
      <c r="U28" s="45"/>
      <c r="V28" s="56"/>
      <c r="W28" s="57" t="s">
        <v>45</v>
      </c>
    </row>
    <row r="29" spans="1:23" s="26" customFormat="1" ht="15" x14ac:dyDescent="0.25">
      <c r="A29" s="130" t="s">
        <v>46</v>
      </c>
      <c r="B29" s="131"/>
      <c r="C29" s="131"/>
      <c r="D29" s="131"/>
      <c r="E29" s="131"/>
      <c r="F29" s="131"/>
      <c r="G29" s="131"/>
      <c r="H29" s="132"/>
      <c r="U29" s="45" t="s">
        <v>46</v>
      </c>
      <c r="V29" s="56"/>
      <c r="W29" s="57"/>
    </row>
    <row r="30" spans="1:23" s="26" customFormat="1" ht="15" x14ac:dyDescent="0.25">
      <c r="A30" s="51"/>
      <c r="B30" s="137" t="s">
        <v>47</v>
      </c>
      <c r="C30" s="138"/>
      <c r="D30" s="73">
        <v>2581.17</v>
      </c>
      <c r="E30" s="53"/>
      <c r="F30" s="55"/>
      <c r="G30" s="55"/>
      <c r="H30" s="74">
        <v>2581.17</v>
      </c>
      <c r="U30" s="45"/>
      <c r="V30" s="56"/>
      <c r="W30" s="57" t="s">
        <v>47</v>
      </c>
    </row>
    <row r="31" spans="1:23" s="26" customFormat="1" ht="15" x14ac:dyDescent="0.25">
      <c r="A31" s="130" t="s">
        <v>48</v>
      </c>
      <c r="B31" s="131"/>
      <c r="C31" s="131"/>
      <c r="D31" s="131"/>
      <c r="E31" s="131"/>
      <c r="F31" s="131"/>
      <c r="G31" s="131"/>
      <c r="H31" s="132"/>
      <c r="U31" s="45" t="s">
        <v>48</v>
      </c>
      <c r="V31" s="56"/>
      <c r="W31" s="57"/>
    </row>
    <row r="32" spans="1:23" s="26" customFormat="1" ht="15" x14ac:dyDescent="0.25">
      <c r="A32" s="43" t="s">
        <v>40</v>
      </c>
      <c r="B32" s="46"/>
      <c r="C32" s="47" t="s">
        <v>49</v>
      </c>
      <c r="D32" s="49"/>
      <c r="E32" s="49"/>
      <c r="F32" s="49"/>
      <c r="G32" s="49"/>
      <c r="H32" s="49"/>
      <c r="U32" s="45"/>
      <c r="V32" s="56"/>
      <c r="W32" s="57"/>
    </row>
    <row r="33" spans="1:23" s="26" customFormat="1" ht="15" x14ac:dyDescent="0.25">
      <c r="A33" s="43" t="s">
        <v>80</v>
      </c>
      <c r="B33" s="46"/>
      <c r="C33" s="47" t="s">
        <v>81</v>
      </c>
      <c r="D33" s="49"/>
      <c r="E33" s="49"/>
      <c r="F33" s="49"/>
      <c r="G33" s="49"/>
      <c r="H33" s="49"/>
      <c r="U33" s="45"/>
      <c r="V33" s="56"/>
      <c r="W33" s="57"/>
    </row>
    <row r="34" spans="1:23" s="26" customFormat="1" ht="15" x14ac:dyDescent="0.25">
      <c r="A34" s="43" t="s">
        <v>50</v>
      </c>
      <c r="B34" s="46"/>
      <c r="C34" s="47" t="s">
        <v>51</v>
      </c>
      <c r="D34" s="49"/>
      <c r="E34" s="49"/>
      <c r="F34" s="49"/>
      <c r="G34" s="49"/>
      <c r="H34" s="49"/>
      <c r="U34" s="45"/>
      <c r="V34" s="56"/>
      <c r="W34" s="57"/>
    </row>
    <row r="35" spans="1:23" s="26" customFormat="1" ht="15" x14ac:dyDescent="0.25">
      <c r="A35" s="43" t="s">
        <v>52</v>
      </c>
      <c r="B35" s="46"/>
      <c r="C35" s="47" t="s">
        <v>53</v>
      </c>
      <c r="D35" s="49"/>
      <c r="E35" s="49"/>
      <c r="F35" s="49"/>
      <c r="G35" s="49"/>
      <c r="H35" s="49"/>
      <c r="U35" s="45"/>
      <c r="V35" s="56"/>
      <c r="W35" s="57"/>
    </row>
    <row r="36" spans="1:23" s="26" customFormat="1" ht="15" x14ac:dyDescent="0.25">
      <c r="A36" s="43" t="s">
        <v>54</v>
      </c>
      <c r="B36" s="46"/>
      <c r="C36" s="47" t="s">
        <v>55</v>
      </c>
      <c r="D36" s="49"/>
      <c r="E36" s="49"/>
      <c r="F36" s="49"/>
      <c r="G36" s="49"/>
      <c r="H36" s="49"/>
      <c r="U36" s="45"/>
      <c r="V36" s="56"/>
      <c r="W36" s="57"/>
    </row>
    <row r="37" spans="1:23" s="26" customFormat="1" ht="15" x14ac:dyDescent="0.25">
      <c r="A37" s="43" t="s">
        <v>56</v>
      </c>
      <c r="B37" s="46"/>
      <c r="C37" s="47" t="s">
        <v>57</v>
      </c>
      <c r="D37" s="49"/>
      <c r="E37" s="49"/>
      <c r="F37" s="49"/>
      <c r="G37" s="49"/>
      <c r="H37" s="49"/>
      <c r="U37" s="45"/>
      <c r="V37" s="56"/>
      <c r="W37" s="57"/>
    </row>
    <row r="38" spans="1:23" s="26" customFormat="1" ht="15" x14ac:dyDescent="0.25">
      <c r="A38" s="43" t="s">
        <v>58</v>
      </c>
      <c r="B38" s="46"/>
      <c r="C38" s="47" t="s">
        <v>59</v>
      </c>
      <c r="D38" s="49"/>
      <c r="E38" s="49"/>
      <c r="F38" s="49"/>
      <c r="G38" s="49"/>
      <c r="H38" s="49"/>
      <c r="U38" s="45"/>
      <c r="V38" s="56"/>
      <c r="W38" s="57"/>
    </row>
    <row r="39" spans="1:23" s="26" customFormat="1" ht="15" x14ac:dyDescent="0.25">
      <c r="A39" s="51"/>
      <c r="B39" s="135" t="s">
        <v>62</v>
      </c>
      <c r="C39" s="136"/>
      <c r="D39" s="53"/>
      <c r="E39" s="53"/>
      <c r="F39" s="55"/>
      <c r="G39" s="55"/>
      <c r="H39" s="55"/>
      <c r="U39" s="45"/>
      <c r="V39" s="56" t="s">
        <v>62</v>
      </c>
      <c r="W39" s="57"/>
    </row>
    <row r="40" spans="1:23" s="26" customFormat="1" ht="15" x14ac:dyDescent="0.25">
      <c r="A40" s="51"/>
      <c r="B40" s="137" t="s">
        <v>63</v>
      </c>
      <c r="C40" s="138"/>
      <c r="D40" s="73">
        <v>2581.17</v>
      </c>
      <c r="E40" s="53"/>
      <c r="F40" s="55"/>
      <c r="G40" s="55"/>
      <c r="H40" s="74">
        <v>2581.17</v>
      </c>
      <c r="U40" s="45"/>
      <c r="V40" s="56"/>
      <c r="W40" s="57" t="s">
        <v>63</v>
      </c>
    </row>
    <row r="41" spans="1:23" s="26" customFormat="1" ht="48.75" x14ac:dyDescent="0.25">
      <c r="A41" s="130" t="s">
        <v>64</v>
      </c>
      <c r="B41" s="131"/>
      <c r="C41" s="131"/>
      <c r="D41" s="131"/>
      <c r="E41" s="131"/>
      <c r="F41" s="131"/>
      <c r="G41" s="131"/>
      <c r="H41" s="132"/>
      <c r="U41" s="45" t="s">
        <v>64</v>
      </c>
      <c r="V41" s="56"/>
      <c r="W41" s="57"/>
    </row>
    <row r="42" spans="1:23" s="26" customFormat="1" ht="15" x14ac:dyDescent="0.25">
      <c r="A42" s="43" t="s">
        <v>40</v>
      </c>
      <c r="B42" s="46"/>
      <c r="C42" s="47" t="s">
        <v>65</v>
      </c>
      <c r="D42" s="49"/>
      <c r="E42" s="49"/>
      <c r="F42" s="49"/>
      <c r="G42" s="49"/>
      <c r="H42" s="49"/>
      <c r="U42" s="45"/>
      <c r="V42" s="56"/>
      <c r="W42" s="57"/>
    </row>
    <row r="43" spans="1:23" s="26" customFormat="1" ht="15" x14ac:dyDescent="0.25">
      <c r="A43" s="43" t="s">
        <v>80</v>
      </c>
      <c r="B43" s="46"/>
      <c r="C43" s="47" t="s">
        <v>82</v>
      </c>
      <c r="D43" s="49"/>
      <c r="E43" s="49"/>
      <c r="F43" s="49"/>
      <c r="G43" s="49"/>
      <c r="H43" s="49"/>
      <c r="U43" s="45"/>
      <c r="V43" s="56"/>
      <c r="W43" s="57"/>
    </row>
    <row r="44" spans="1:23" s="26" customFormat="1" ht="15" x14ac:dyDescent="0.25">
      <c r="A44" s="43" t="s">
        <v>50</v>
      </c>
      <c r="B44" s="46"/>
      <c r="C44" s="47" t="s">
        <v>66</v>
      </c>
      <c r="D44" s="49"/>
      <c r="E44" s="49"/>
      <c r="F44" s="49"/>
      <c r="G44" s="49"/>
      <c r="H44" s="49"/>
      <c r="U44" s="45"/>
      <c r="V44" s="56"/>
      <c r="W44" s="57"/>
    </row>
    <row r="45" spans="1:23" s="26" customFormat="1" ht="15" x14ac:dyDescent="0.25">
      <c r="A45" s="43" t="s">
        <v>52</v>
      </c>
      <c r="B45" s="46"/>
      <c r="C45" s="47" t="s">
        <v>67</v>
      </c>
      <c r="D45" s="49"/>
      <c r="E45" s="49"/>
      <c r="F45" s="49"/>
      <c r="G45" s="49"/>
      <c r="H45" s="49"/>
      <c r="U45" s="45"/>
      <c r="V45" s="56"/>
      <c r="W45" s="57"/>
    </row>
    <row r="46" spans="1:23" s="26" customFormat="1" ht="15" x14ac:dyDescent="0.25">
      <c r="A46" s="43" t="s">
        <v>54</v>
      </c>
      <c r="B46" s="46"/>
      <c r="C46" s="47" t="s">
        <v>68</v>
      </c>
      <c r="D46" s="49"/>
      <c r="E46" s="49"/>
      <c r="F46" s="49"/>
      <c r="G46" s="49"/>
      <c r="H46" s="49"/>
      <c r="U46" s="45"/>
      <c r="V46" s="56"/>
      <c r="W46" s="57"/>
    </row>
    <row r="47" spans="1:23" s="26" customFormat="1" ht="113.25" x14ac:dyDescent="0.25">
      <c r="A47" s="51"/>
      <c r="B47" s="135" t="s">
        <v>70</v>
      </c>
      <c r="C47" s="136"/>
      <c r="D47" s="53"/>
      <c r="E47" s="53"/>
      <c r="F47" s="55"/>
      <c r="G47" s="55"/>
      <c r="H47" s="55"/>
      <c r="U47" s="45"/>
      <c r="V47" s="56" t="s">
        <v>70</v>
      </c>
      <c r="W47" s="57"/>
    </row>
    <row r="48" spans="1:23" s="26" customFormat="1" ht="15" x14ac:dyDescent="0.25">
      <c r="A48" s="51"/>
      <c r="B48" s="137" t="s">
        <v>71</v>
      </c>
      <c r="C48" s="138"/>
      <c r="D48" s="73">
        <v>2581.17</v>
      </c>
      <c r="E48" s="53"/>
      <c r="F48" s="55"/>
      <c r="G48" s="55"/>
      <c r="H48" s="74">
        <v>2581.17</v>
      </c>
      <c r="U48" s="45"/>
      <c r="V48" s="56"/>
      <c r="W48" s="57" t="s">
        <v>71</v>
      </c>
    </row>
    <row r="49" spans="1:23" s="26" customFormat="1" ht="15" x14ac:dyDescent="0.25">
      <c r="A49" s="130" t="s">
        <v>72</v>
      </c>
      <c r="B49" s="131"/>
      <c r="C49" s="131"/>
      <c r="D49" s="131"/>
      <c r="E49" s="131"/>
      <c r="F49" s="131"/>
      <c r="G49" s="131"/>
      <c r="H49" s="132"/>
      <c r="U49" s="45" t="s">
        <v>72</v>
      </c>
      <c r="V49" s="56"/>
      <c r="W49" s="57"/>
    </row>
    <row r="50" spans="1:23" s="26" customFormat="1" ht="15" x14ac:dyDescent="0.25">
      <c r="A50" s="51"/>
      <c r="B50" s="137" t="s">
        <v>73</v>
      </c>
      <c r="C50" s="138"/>
      <c r="D50" s="73">
        <v>2581.17</v>
      </c>
      <c r="E50" s="53"/>
      <c r="F50" s="55"/>
      <c r="G50" s="55"/>
      <c r="H50" s="74">
        <v>2581.17</v>
      </c>
      <c r="U50" s="45"/>
      <c r="V50" s="56"/>
      <c r="W50" s="57" t="s">
        <v>73</v>
      </c>
    </row>
    <row r="51" spans="1:23" s="26" customFormat="1" ht="15" x14ac:dyDescent="0.25">
      <c r="A51" s="130" t="s">
        <v>74</v>
      </c>
      <c r="B51" s="131"/>
      <c r="C51" s="131"/>
      <c r="D51" s="131"/>
      <c r="E51" s="131"/>
      <c r="F51" s="131"/>
      <c r="G51" s="131"/>
      <c r="H51" s="132"/>
      <c r="U51" s="45" t="s">
        <v>74</v>
      </c>
      <c r="V51" s="56"/>
      <c r="W51" s="57"/>
    </row>
    <row r="52" spans="1:23" s="26" customFormat="1" ht="15" x14ac:dyDescent="0.25">
      <c r="A52" s="43" t="s">
        <v>40</v>
      </c>
      <c r="B52" s="46" t="s">
        <v>75</v>
      </c>
      <c r="C52" s="47" t="s">
        <v>76</v>
      </c>
      <c r="D52" s="48">
        <v>516.23400000000004</v>
      </c>
      <c r="E52" s="49"/>
      <c r="F52" s="49"/>
      <c r="G52" s="49"/>
      <c r="H52" s="48">
        <v>516.23400000000004</v>
      </c>
      <c r="U52" s="45"/>
      <c r="V52" s="56"/>
      <c r="W52" s="57"/>
    </row>
    <row r="53" spans="1:23" s="26" customFormat="1" ht="15" x14ac:dyDescent="0.25">
      <c r="A53" s="51"/>
      <c r="B53" s="135" t="s">
        <v>77</v>
      </c>
      <c r="C53" s="136"/>
      <c r="D53" s="52">
        <v>516.23400000000004</v>
      </c>
      <c r="E53" s="53"/>
      <c r="F53" s="55"/>
      <c r="G53" s="55"/>
      <c r="H53" s="63">
        <v>516.23400000000004</v>
      </c>
      <c r="U53" s="45"/>
      <c r="V53" s="56" t="s">
        <v>77</v>
      </c>
      <c r="W53" s="57"/>
    </row>
    <row r="54" spans="1:23" s="26" customFormat="1" ht="15" x14ac:dyDescent="0.25">
      <c r="A54" s="51"/>
      <c r="B54" s="137" t="s">
        <v>78</v>
      </c>
      <c r="C54" s="138"/>
      <c r="D54" s="66">
        <v>3097.404</v>
      </c>
      <c r="E54" s="53"/>
      <c r="F54" s="55"/>
      <c r="G54" s="55"/>
      <c r="H54" s="54">
        <v>3097.404</v>
      </c>
      <c r="U54" s="45"/>
      <c r="V54" s="56"/>
      <c r="W54" s="57" t="s">
        <v>78</v>
      </c>
    </row>
  </sheetData>
  <mergeCells count="34">
    <mergeCell ref="B50:C50"/>
    <mergeCell ref="A51:H51"/>
    <mergeCell ref="B53:C53"/>
    <mergeCell ref="B54:C54"/>
    <mergeCell ref="B39:C39"/>
    <mergeCell ref="B40:C40"/>
    <mergeCell ref="A41:H41"/>
    <mergeCell ref="B47:C47"/>
    <mergeCell ref="B48:C48"/>
    <mergeCell ref="A49:H4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741AA-336F-431C-B4D0-3FBA6F884468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customWidth="1"/>
    <col min="5" max="5" width="10.85546875" style="2" customWidth="1"/>
    <col min="6" max="6" width="8.8554687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e">
        <f>#REF!</f>
        <v>#REF!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17</v>
      </c>
      <c r="C6" s="7">
        <f>C26</f>
        <v>4000.7966961496309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2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92" t="s">
        <v>3</v>
      </c>
      <c r="C12" s="92"/>
    </row>
    <row r="13" spans="1:3" ht="15" x14ac:dyDescent="0.2">
      <c r="A13" s="3"/>
      <c r="B13" s="3"/>
      <c r="C13" s="3"/>
    </row>
    <row r="14" spans="1:3" ht="48.75" customHeight="1" x14ac:dyDescent="0.2">
      <c r="A14" s="3"/>
      <c r="B14" s="139" t="s">
        <v>18</v>
      </c>
      <c r="C14" s="139"/>
    </row>
    <row r="15" spans="1:3" ht="15" x14ac:dyDescent="0.2">
      <c r="A15" s="5"/>
      <c r="B15" s="93" t="s">
        <v>5</v>
      </c>
      <c r="C15" s="93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6</v>
      </c>
      <c r="B18" s="12" t="s">
        <v>7</v>
      </c>
      <c r="C18" s="13" t="s">
        <v>8</v>
      </c>
      <c r="D18" s="10"/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9</v>
      </c>
      <c r="C20" s="17">
        <v>2581.17</v>
      </c>
      <c r="D20" s="18"/>
    </row>
    <row r="21" spans="1:9" x14ac:dyDescent="0.2">
      <c r="A21" s="15">
        <v>1.1000000000000001</v>
      </c>
      <c r="B21" s="16" t="s">
        <v>10</v>
      </c>
      <c r="C21" s="19">
        <v>2581.17</v>
      </c>
      <c r="D21" s="20"/>
    </row>
    <row r="22" spans="1:9" x14ac:dyDescent="0.2">
      <c r="A22" s="15">
        <v>1.2</v>
      </c>
      <c r="B22" s="16" t="s">
        <v>11</v>
      </c>
      <c r="C22" s="21">
        <v>0</v>
      </c>
      <c r="D22" s="20"/>
    </row>
    <row r="23" spans="1:9" x14ac:dyDescent="0.2">
      <c r="A23" s="15">
        <v>1.3</v>
      </c>
      <c r="B23" s="16" t="s">
        <v>12</v>
      </c>
      <c r="C23" s="21">
        <v>0</v>
      </c>
      <c r="D23" s="20"/>
    </row>
    <row r="24" spans="1:9" x14ac:dyDescent="0.2">
      <c r="A24" s="15">
        <v>2</v>
      </c>
      <c r="B24" s="16" t="s">
        <v>13</v>
      </c>
      <c r="C24" s="21">
        <v>3097.404</v>
      </c>
    </row>
    <row r="25" spans="1:9" x14ac:dyDescent="0.2">
      <c r="A25" s="15">
        <v>2.1</v>
      </c>
      <c r="B25" s="16" t="s">
        <v>14</v>
      </c>
      <c r="C25" s="21">
        <v>516.23400000000004</v>
      </c>
    </row>
    <row r="26" spans="1:9" ht="24" x14ac:dyDescent="0.2">
      <c r="A26" s="15">
        <v>3</v>
      </c>
      <c r="B26" s="16" t="s">
        <v>15</v>
      </c>
      <c r="C26" s="22">
        <v>4000.7966961496309</v>
      </c>
    </row>
    <row r="27" spans="1:9" ht="15" x14ac:dyDescent="0.25">
      <c r="A27" s="3"/>
      <c r="C27" s="3"/>
      <c r="H27" s="23"/>
      <c r="I27" s="23"/>
    </row>
    <row r="28" spans="1:9" ht="25.5" customHeight="1" x14ac:dyDescent="0.25">
      <c r="A28" s="94" t="s">
        <v>16</v>
      </c>
      <c r="B28" s="94"/>
      <c r="C28" s="94"/>
      <c r="H28" s="23"/>
      <c r="I28" s="23"/>
    </row>
    <row r="29" spans="1:9" ht="15" x14ac:dyDescent="0.25">
      <c r="H29" s="23"/>
      <c r="I29" s="23"/>
    </row>
    <row r="30" spans="1:9" ht="15" x14ac:dyDescent="0.25">
      <c r="H30" s="23"/>
      <c r="I30" s="23"/>
    </row>
    <row r="31" spans="1:9" ht="15" customHeight="1" x14ac:dyDescent="0.25">
      <c r="H31" s="23"/>
      <c r="I31" s="23"/>
    </row>
    <row r="32" spans="1:9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Сводка затрат 2027-2029</vt:lpstr>
      <vt:lpstr>ССР 27</vt:lpstr>
      <vt:lpstr>СЗ 2027</vt:lpstr>
      <vt:lpstr>ССР 28</vt:lpstr>
      <vt:lpstr>СЗ 2028</vt:lpstr>
      <vt:lpstr>ССР 29</vt:lpstr>
      <vt:lpstr>СЗ 2029</vt:lpstr>
      <vt:lpstr>'ССР 27'!Заголовки_для_печати</vt:lpstr>
      <vt:lpstr>'ССР 28'!Заголовки_для_печати</vt:lpstr>
      <vt:lpstr>'ССР 29'!Заголовки_для_печати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Гнедова Ольга Львовна</dc:creator>
  <cp:lastModifiedBy>Макарова Ольга Анатольевна</cp:lastModifiedBy>
  <dcterms:created xsi:type="dcterms:W3CDTF">2015-06-05T18:19:34Z</dcterms:created>
  <dcterms:modified xsi:type="dcterms:W3CDTF">2025-09-17T02:37:56Z</dcterms:modified>
</cp:coreProperties>
</file>